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sssnas\校外獎助學金\# 111學年起校外獎助學金\$ 廣源助學金 專屬\NAS-114學年廣源114.3.6\"/>
    </mc:Choice>
  </mc:AlternateContent>
  <xr:revisionPtr revIDLastSave="0" documentId="13_ncr:1_{DD766E84-81FF-452D-B549-FEAD3E3EF8F3}" xr6:coauthVersionLast="47" xr6:coauthVersionMax="47" xr10:uidLastSave="{00000000-0000-0000-0000-000000000000}"/>
  <bookViews>
    <workbookView xWindow="-108" yWindow="-108" windowWidth="23256" windowHeight="13176" tabRatio="780" firstSheet="9" activeTab="11" xr2:uid="{00000000-000D-0000-FFFF-FFFF00000000}"/>
  </bookViews>
  <sheets>
    <sheet name="畢業生追蹤表填寫範例" sheetId="59" state="hidden" r:id="rId1"/>
    <sheet name="114-2領取文具清冊(已保護儲存格)" sheetId="77" state="hidden" r:id="rId2"/>
    <sheet name="114-1領取文具清冊(已保護儲存格)" sheetId="1" state="hidden" r:id="rId3"/>
    <sheet name="高中職大學-簡易填寫、列印、上傳步驟" sheetId="67" r:id="rId4"/>
    <sheet name="114-2學生領取匯款現金表(已保護儲存格，僅T、U欄可填)" sheetId="76" state="hidden" r:id="rId5"/>
    <sheet name="114-2合格者清冊(已保護儲存格)" sheetId="62" state="hidden" r:id="rId6"/>
    <sheet name="114-1合格者清冊(已保護儲存格)" sheetId="2" state="hidden" r:id="rId7"/>
    <sheet name="114-1學生領取匯款現金表(已保護儲存格，僅T、U欄可填)" sheetId="60" state="hidden" r:id="rId8"/>
    <sheet name="114-2申請總表(連結114-1)" sheetId="75" state="hidden" r:id="rId9"/>
    <sheet name="步驟1. 先填【114-1申請總表】第8列之B欄至CN欄" sheetId="5" r:id="rId10"/>
    <sheet name="步驟2. 再填A至M欄【編號 No1.家庭成員】" sheetId="6" r:id="rId11"/>
    <sheet name="步驟3.【申請書、存摺切結書】A4列印P1至P5，並簽名" sheetId="65" r:id="rId12"/>
    <sheet name="(附件四)愛的擁抱學習單同意書A4列印" sheetId="69" r:id="rId13"/>
    <sheet name="(附件四之一)感恩互助單同意書A4列印" sheetId="70" r:id="rId14"/>
    <sheet name="(附件四之二)期許改變單同意書A4列印" sheetId="71" r:id="rId15"/>
    <sheet name="(附件四之三)提供自我專長相關資料之同意書A4列印" sheetId="72" r:id="rId16"/>
    <sheet name="國中小(附件四之四)筆記歸納整理著作轉讓同意書" sheetId="73" r:id="rId17"/>
    <sheet name="(附件五)國中、國小學生良好學習習慣評量表" sheetId="74" r:id="rId18"/>
    <sheet name="編號 No2.家庭成員(對照申請總表編號2學生)" sheetId="7" r:id="rId19"/>
    <sheet name="編號 No3.家庭成員(對照申請總表編號3學生)往後依此類推" sheetId="8" r:id="rId20"/>
    <sheet name="編號 No4.家庭成員" sheetId="9" r:id="rId21"/>
    <sheet name="編號 No5.家庭成員" sheetId="10" r:id="rId22"/>
    <sheet name="編號 No6.家庭成員" sheetId="11" r:id="rId23"/>
    <sheet name="編號 No7.家庭成員" sheetId="12" r:id="rId24"/>
    <sheet name="編號 No8.家庭成員" sheetId="13" r:id="rId25"/>
    <sheet name="編號 No9.家庭成員" sheetId="14" r:id="rId26"/>
    <sheet name="編號 No10.家庭成員" sheetId="15" r:id="rId27"/>
    <sheet name="編號 No11.家庭成員" sheetId="16" r:id="rId28"/>
    <sheet name="編號 No12.家庭成員" sheetId="17" r:id="rId29"/>
    <sheet name="編號 No13.家庭成員" sheetId="18" r:id="rId30"/>
    <sheet name="編號 No14.家庭成員" sheetId="19" r:id="rId31"/>
    <sheet name="編號 No15.家庭成員" sheetId="20" r:id="rId32"/>
    <sheet name="編號 No16.家庭成員" sheetId="21" r:id="rId33"/>
    <sheet name="編號 No17.家庭成員 " sheetId="22" r:id="rId34"/>
    <sheet name="編號 No18.家庭成員 " sheetId="23" r:id="rId35"/>
    <sheet name="編號 No19.家庭成員 " sheetId="24" r:id="rId36"/>
    <sheet name="編號 No20.家庭成員" sheetId="25" r:id="rId37"/>
    <sheet name="編號 No21.家庭成員" sheetId="26" r:id="rId38"/>
    <sheet name="編號 No22.家庭成員" sheetId="27" r:id="rId39"/>
    <sheet name="編號 No23.家庭成員" sheetId="28" r:id="rId40"/>
    <sheet name="編號 No24.家庭成員" sheetId="29" r:id="rId41"/>
    <sheet name="編號 No25.家庭成員" sheetId="30" r:id="rId42"/>
    <sheet name="編號 No26.家庭成員" sheetId="31" r:id="rId43"/>
    <sheet name="編號 No27.家庭成員" sheetId="32" r:id="rId44"/>
    <sheet name="編號 No28.家庭成員" sheetId="33" r:id="rId45"/>
    <sheet name="編號 No29.家庭成員 " sheetId="34" r:id="rId46"/>
    <sheet name="編號 No30.家庭成員 " sheetId="35" r:id="rId47"/>
    <sheet name="編號 No31.家庭成員 " sheetId="36" r:id="rId48"/>
    <sheet name="編號 No32.家庭成員" sheetId="37" r:id="rId49"/>
    <sheet name="編號 No33.家庭成員" sheetId="38" r:id="rId50"/>
    <sheet name="編號 No34.家庭成員" sheetId="39" r:id="rId51"/>
    <sheet name="編號 No35.家庭成員" sheetId="40" r:id="rId52"/>
    <sheet name="編號 No36.家庭成員 " sheetId="41" r:id="rId53"/>
    <sheet name="編號 No37.家庭成員" sheetId="42" r:id="rId54"/>
    <sheet name="編號 No38.家庭成員" sheetId="43" r:id="rId55"/>
    <sheet name="編號 No39.家庭成員" sheetId="44" r:id="rId56"/>
    <sheet name="編號 No40.家庭成員" sheetId="45" r:id="rId57"/>
    <sheet name="編號 No41.家庭成員" sheetId="46" r:id="rId58"/>
    <sheet name="編號 No42.家庭成員" sheetId="47" r:id="rId59"/>
    <sheet name="編號 No43.家庭成員" sheetId="48" r:id="rId60"/>
    <sheet name="編號 No44.家庭成員" sheetId="49" r:id="rId61"/>
    <sheet name="編號 No45.家庭成員 " sheetId="50" r:id="rId62"/>
    <sheet name="編號 No46.家庭成員 " sheetId="51" r:id="rId63"/>
    <sheet name="編號 No47.家庭成員" sheetId="52" r:id="rId64"/>
    <sheet name="編號 No48.家庭成員" sheetId="53" r:id="rId65"/>
    <sheet name="編號 No49.家庭成員" sheetId="54" r:id="rId66"/>
    <sheet name="編號 No50.家庭成員" sheetId="55" r:id="rId67"/>
  </sheets>
  <externalReferences>
    <externalReference r:id="rId68"/>
  </externalReferences>
  <definedNames>
    <definedName name="_xlnm._FilterDatabase" localSheetId="6" hidden="1">'114-1合格者清冊(已保護儲存格)'!$D$5:$R$56</definedName>
    <definedName name="_xlnm._FilterDatabase" localSheetId="7" hidden="1">'114-1學生領取匯款現金表(已保護儲存格，僅T、U欄可填)'!$D$5:$Q$55</definedName>
    <definedName name="_xlnm._FilterDatabase" localSheetId="8" hidden="1">'114-2申請總表(連結114-1)'!$A$1:$CK$59</definedName>
    <definedName name="_xlnm._FilterDatabase" localSheetId="5" hidden="1">'114-2合格者清冊(已保護儲存格)'!$D$5:$R$56</definedName>
    <definedName name="_xlnm._FilterDatabase" localSheetId="4" hidden="1">'114-2學生領取匯款現金表(已保護儲存格，僅T、U欄可填)'!$D$5:$Q$55</definedName>
    <definedName name="_xlnm._FilterDatabase" localSheetId="9" hidden="1">'步驟1. 先填【114-1申請總表】第8列之B欄至CN欄'!$A$1:$CK$59</definedName>
    <definedName name="_xlnm._FilterDatabase" localSheetId="10" hidden="1">'步驟2. 再填A至M欄【編號 No1.家庭成員】'!$A$3:$T$9</definedName>
    <definedName name="_xlnm._FilterDatabase" localSheetId="26" hidden="1">'編號 No10.家庭成員'!$A$3:$T$9</definedName>
    <definedName name="_xlnm._FilterDatabase" localSheetId="27" hidden="1">'編號 No11.家庭成員'!$A$3:$T$9</definedName>
    <definedName name="_xlnm._FilterDatabase" localSheetId="28" hidden="1">'編號 No12.家庭成員'!$A$3:$T$9</definedName>
    <definedName name="_xlnm._FilterDatabase" localSheetId="29" hidden="1">'編號 No13.家庭成員'!$A$3:$T$9</definedName>
    <definedName name="_xlnm._FilterDatabase" localSheetId="30" hidden="1">'編號 No14.家庭成員'!$A$3:$T$9</definedName>
    <definedName name="_xlnm._FilterDatabase" localSheetId="31" hidden="1">'編號 No15.家庭成員'!$A$3:$T$9</definedName>
    <definedName name="_xlnm._FilterDatabase" localSheetId="32" hidden="1">'編號 No16.家庭成員'!$A$3:$T$9</definedName>
    <definedName name="_xlnm._FilterDatabase" localSheetId="33" hidden="1">'編號 No17.家庭成員 '!$A$3:$T$9</definedName>
    <definedName name="_xlnm._FilterDatabase" localSheetId="34" hidden="1">'編號 No18.家庭成員 '!$A$3:$T$9</definedName>
    <definedName name="_xlnm._FilterDatabase" localSheetId="35" hidden="1">'編號 No19.家庭成員 '!$A$3:$T$9</definedName>
    <definedName name="_xlnm._FilterDatabase" localSheetId="18" hidden="1">'編號 No2.家庭成員(對照申請總表編號2學生)'!$A$3:$T$9</definedName>
    <definedName name="_xlnm._FilterDatabase" localSheetId="36" hidden="1">'編號 No20.家庭成員'!$A$3:$T$9</definedName>
    <definedName name="_xlnm._FilterDatabase" localSheetId="37" hidden="1">'編號 No21.家庭成員'!$A$3:$T$9</definedName>
    <definedName name="_xlnm._FilterDatabase" localSheetId="38" hidden="1">'編號 No22.家庭成員'!$A$3:$T$9</definedName>
    <definedName name="_xlnm._FilterDatabase" localSheetId="39" hidden="1">'編號 No23.家庭成員'!$A$3:$T$9</definedName>
    <definedName name="_xlnm._FilterDatabase" localSheetId="40" hidden="1">'編號 No24.家庭成員'!$A$3:$T$9</definedName>
    <definedName name="_xlnm._FilterDatabase" localSheetId="41" hidden="1">'編號 No25.家庭成員'!$A$3:$T$9</definedName>
    <definedName name="_xlnm._FilterDatabase" localSheetId="42" hidden="1">'編號 No26.家庭成員'!$A$3:$T$9</definedName>
    <definedName name="_xlnm._FilterDatabase" localSheetId="43" hidden="1">'編號 No27.家庭成員'!$A$3:$T$9</definedName>
    <definedName name="_xlnm._FilterDatabase" localSheetId="44" hidden="1">'編號 No28.家庭成員'!$A$3:$T$9</definedName>
    <definedName name="_xlnm._FilterDatabase" localSheetId="45" hidden="1">'編號 No29.家庭成員 '!$A$3:$T$9</definedName>
    <definedName name="_xlnm._FilterDatabase" localSheetId="19" hidden="1">'編號 No3.家庭成員(對照申請總表編號3學生)往後依此類推'!$A$3:$T$9</definedName>
    <definedName name="_xlnm._FilterDatabase" localSheetId="46" hidden="1">'編號 No30.家庭成員 '!$A$3:$T$9</definedName>
    <definedName name="_xlnm._FilterDatabase" localSheetId="47" hidden="1">'編號 No31.家庭成員 '!$A$3:$T$9</definedName>
    <definedName name="_xlnm._FilterDatabase" localSheetId="48" hidden="1">'編號 No32.家庭成員'!$A$3:$T$9</definedName>
    <definedName name="_xlnm._FilterDatabase" localSheetId="49" hidden="1">'編號 No33.家庭成員'!$A$3:$T$9</definedName>
    <definedName name="_xlnm._FilterDatabase" localSheetId="50" hidden="1">'編號 No34.家庭成員'!$A$3:$T$9</definedName>
    <definedName name="_xlnm._FilterDatabase" localSheetId="51" hidden="1">'編號 No35.家庭成員'!$A$3:$T$9</definedName>
    <definedName name="_xlnm._FilterDatabase" localSheetId="52" hidden="1">'編號 No36.家庭成員 '!$A$3:$T$9</definedName>
    <definedName name="_xlnm._FilterDatabase" localSheetId="53" hidden="1">'編號 No37.家庭成員'!$A$3:$T$9</definedName>
    <definedName name="_xlnm._FilterDatabase" localSheetId="54" hidden="1">'編號 No38.家庭成員'!$A$3:$T$9</definedName>
    <definedName name="_xlnm._FilterDatabase" localSheetId="55" hidden="1">'編號 No39.家庭成員'!$A$3:$T$9</definedName>
    <definedName name="_xlnm._FilterDatabase" localSheetId="20" hidden="1">'編號 No4.家庭成員'!$A$3:$T$9</definedName>
    <definedName name="_xlnm._FilterDatabase" localSheetId="56" hidden="1">'編號 No40.家庭成員'!$A$3:$T$9</definedName>
    <definedName name="_xlnm._FilterDatabase" localSheetId="57" hidden="1">'編號 No41.家庭成員'!$A$3:$T$9</definedName>
    <definedName name="_xlnm._FilterDatabase" localSheetId="58" hidden="1">'編號 No42.家庭成員'!$A$3:$T$9</definedName>
    <definedName name="_xlnm._FilterDatabase" localSheetId="59" hidden="1">'編號 No43.家庭成員'!$A$3:$T$9</definedName>
    <definedName name="_xlnm._FilterDatabase" localSheetId="60" hidden="1">'編號 No44.家庭成員'!$A$3:$T$9</definedName>
    <definedName name="_xlnm._FilterDatabase" localSheetId="61" hidden="1">'編號 No45.家庭成員 '!$A$3:$T$9</definedName>
    <definedName name="_xlnm._FilterDatabase" localSheetId="62" hidden="1">'編號 No46.家庭成員 '!$A$3:$T$9</definedName>
    <definedName name="_xlnm._FilterDatabase" localSheetId="63" hidden="1">'編號 No47.家庭成員'!$A$3:$T$9</definedName>
    <definedName name="_xlnm._FilterDatabase" localSheetId="64" hidden="1">'編號 No48.家庭成員'!$A$3:$T$9</definedName>
    <definedName name="_xlnm._FilterDatabase" localSheetId="65" hidden="1">'編號 No49.家庭成員'!$A$3:$T$9</definedName>
    <definedName name="_xlnm._FilterDatabase" localSheetId="21" hidden="1">'編號 No5.家庭成員'!$A$3:$T$9</definedName>
    <definedName name="_xlnm._FilterDatabase" localSheetId="66" hidden="1">'編號 No50.家庭成員'!$A$3:$T$9</definedName>
    <definedName name="_xlnm._FilterDatabase" localSheetId="22" hidden="1">'編號 No6.家庭成員'!$A$3:$T$9</definedName>
    <definedName name="_xlnm._FilterDatabase" localSheetId="23" hidden="1">'編號 No7.家庭成員'!$A$3:$T$9</definedName>
    <definedName name="_xlnm._FilterDatabase" localSheetId="24" hidden="1">'編號 No8.家庭成員'!$A$3:$T$9</definedName>
    <definedName name="_xlnm._FilterDatabase" localSheetId="25" hidden="1">'編號 No9.家庭成員'!$A$3:$T$9</definedName>
    <definedName name="_xlnm.Print_Area" localSheetId="12">'(附件四)愛的擁抱學習單同意書A4列印'!$A$1:$B$21</definedName>
    <definedName name="_xlnm.Print_Area" localSheetId="13">'(附件四之一)感恩互助單同意書A4列印'!$A$1:$B$12</definedName>
    <definedName name="_xlnm.Print_Area" localSheetId="14">'(附件四之二)期許改變單同意書A4列印'!$A$1:$B$12</definedName>
    <definedName name="_xlnm.Print_Area" localSheetId="15">'(附件四之三)提供自我專長相關資料之同意書A4列印'!$A$1:$B$12</definedName>
    <definedName name="_xlnm.Print_Area" localSheetId="6">'114-1合格者清冊(已保護儲存格)'!$D$1:$AE$57</definedName>
    <definedName name="_xlnm.Print_Area" localSheetId="2">'114-1領取文具清冊(已保護儲存格)'!$D$1:$AA$56</definedName>
    <definedName name="_xlnm.Print_Area" localSheetId="7">'114-1學生領取匯款現金表(已保護儲存格，僅T、U欄可填)'!$D$1:$W$55</definedName>
    <definedName name="_xlnm.Print_Area" localSheetId="5">'114-2合格者清冊(已保護儲存格)'!$D$1:$AE$57</definedName>
    <definedName name="_xlnm.Print_Area" localSheetId="1">'114-2領取文具清冊(已保護儲存格)'!$D$1:$AA$56</definedName>
    <definedName name="_xlnm.Print_Area" localSheetId="4">'114-2學生領取匯款現金表(已保護儲存格，僅T、U欄可填)'!$D$1:$W$55</definedName>
    <definedName name="_xlnm.Print_Area" localSheetId="10">'步驟2. 再填A至M欄【編號 No1.家庭成員】'!$A$1:$R$23</definedName>
    <definedName name="_xlnm.Print_Area" localSheetId="16">'國中小(附件四之四)筆記歸納整理著作轉讓同意書'!$A$1:$B$12</definedName>
    <definedName name="_xlnm.Print_Area" localSheetId="18">'編號 No2.家庭成員(對照申請總表編號2學生)'!$A$1:$R$53</definedName>
    <definedName name="_xlnm.Print_Titles" localSheetId="6">'114-1合格者清冊(已保護儲存格)'!$1:$5</definedName>
    <definedName name="_xlnm.Print_Titles" localSheetId="2">'114-1領取文具清冊(已保護儲存格)'!$1:$5</definedName>
    <definedName name="_xlnm.Print_Titles" localSheetId="7">'114-1學生領取匯款現金表(已保護儲存格，僅T、U欄可填)'!$1:$5</definedName>
    <definedName name="_xlnm.Print_Titles" localSheetId="5">'114-2合格者清冊(已保護儲存格)'!$1:$5</definedName>
    <definedName name="_xlnm.Print_Titles" localSheetId="1">'114-2領取文具清冊(已保護儲存格)'!$1:$5</definedName>
    <definedName name="_xlnm.Print_Titles" localSheetId="4">'114-2學生領取匯款現金表(已保護儲存格，僅T、U欄可填)'!$1:$5</definedName>
    <definedName name="Y" localSheetId="12">#REF!</definedName>
    <definedName name="Y" localSheetId="13">#REF!</definedName>
    <definedName name="Y" localSheetId="14">#REF!</definedName>
    <definedName name="Y" localSheetId="15">#REF!</definedName>
    <definedName name="Y" localSheetId="6">#REF!</definedName>
    <definedName name="Y" localSheetId="2">#REF!</definedName>
    <definedName name="Y" localSheetId="7">#REF!</definedName>
    <definedName name="Y" localSheetId="8">#REF!</definedName>
    <definedName name="Y" localSheetId="5">#REF!</definedName>
    <definedName name="Y" localSheetId="1">#REF!</definedName>
    <definedName name="Y" localSheetId="4">#REF!</definedName>
    <definedName name="Y" localSheetId="9">#REF!</definedName>
    <definedName name="Y" localSheetId="11">#REF!</definedName>
    <definedName name="Y" localSheetId="16">#REF!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18">#REF!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19">#REF!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20">#REF!</definedName>
    <definedName name="Y" localSheetId="56">#REF!</definedName>
    <definedName name="Y" localSheetId="57">#REF!</definedName>
    <definedName name="Y" localSheetId="58">#REF!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5">#REF!</definedName>
    <definedName name="Y" localSheetId="21">#REF!</definedName>
    <definedName name="Y" localSheetId="66">#REF!</definedName>
    <definedName name="Y" localSheetId="22">#REF!</definedName>
    <definedName name="Y" localSheetId="23">#REF!</definedName>
    <definedName name="Y" localSheetId="24">#REF!</definedName>
    <definedName name="Y" localSheetId="25">#REF!</definedName>
    <definedName name="Y">#REF!</definedName>
    <definedName name="Z_2E803300_2E27_461A_90ED_497A1CF7E874_.wvu.Cols" localSheetId="8" hidden="1">'114-2申請總表(連結114-1)'!$DR:$ET</definedName>
    <definedName name="Z_2E803300_2E27_461A_90ED_497A1CF7E874_.wvu.Cols" localSheetId="9" hidden="1">'步驟1. 先填【114-1申請總表】第8列之B欄至CN欄'!$DR:$ET</definedName>
    <definedName name="Z_2E803300_2E27_461A_90ED_497A1CF7E874_.wvu.FilterData" localSheetId="6" hidden="1">'114-1合格者清冊(已保護儲存格)'!$D$5:$R$56</definedName>
    <definedName name="Z_2E803300_2E27_461A_90ED_497A1CF7E874_.wvu.FilterData" localSheetId="7" hidden="1">'114-1學生領取匯款現金表(已保護儲存格，僅T、U欄可填)'!$D$5:$Q$55</definedName>
    <definedName name="Z_2E803300_2E27_461A_90ED_497A1CF7E874_.wvu.FilterData" localSheetId="5" hidden="1">'114-2合格者清冊(已保護儲存格)'!$D$5:$R$56</definedName>
    <definedName name="Z_2E803300_2E27_461A_90ED_497A1CF7E874_.wvu.FilterData" localSheetId="4" hidden="1">'114-2學生領取匯款現金表(已保護儲存格，僅T、U欄可填)'!$D$5:$Q$55</definedName>
    <definedName name="Z_2E803300_2E27_461A_90ED_497A1CF7E874_.wvu.FilterData" localSheetId="10" hidden="1">'步驟2. 再填A至M欄【編號 No1.家庭成員】'!$A$3:$T$9</definedName>
    <definedName name="Z_2E803300_2E27_461A_90ED_497A1CF7E874_.wvu.FilterData" localSheetId="26" hidden="1">'編號 No10.家庭成員'!$A$3:$T$9</definedName>
    <definedName name="Z_2E803300_2E27_461A_90ED_497A1CF7E874_.wvu.FilterData" localSheetId="27" hidden="1">'編號 No11.家庭成員'!$A$3:$T$9</definedName>
    <definedName name="Z_2E803300_2E27_461A_90ED_497A1CF7E874_.wvu.FilterData" localSheetId="28" hidden="1">'編號 No12.家庭成員'!$A$3:$T$9</definedName>
    <definedName name="Z_2E803300_2E27_461A_90ED_497A1CF7E874_.wvu.FilterData" localSheetId="29" hidden="1">'編號 No13.家庭成員'!$A$3:$T$9</definedName>
    <definedName name="Z_2E803300_2E27_461A_90ED_497A1CF7E874_.wvu.FilterData" localSheetId="30" hidden="1">'編號 No14.家庭成員'!$A$3:$T$9</definedName>
    <definedName name="Z_2E803300_2E27_461A_90ED_497A1CF7E874_.wvu.FilterData" localSheetId="31" hidden="1">'編號 No15.家庭成員'!$A$3:$T$9</definedName>
    <definedName name="Z_2E803300_2E27_461A_90ED_497A1CF7E874_.wvu.FilterData" localSheetId="32" hidden="1">'編號 No16.家庭成員'!$A$3:$T$9</definedName>
    <definedName name="Z_2E803300_2E27_461A_90ED_497A1CF7E874_.wvu.FilterData" localSheetId="33" hidden="1">'編號 No17.家庭成員 '!$A$3:$T$9</definedName>
    <definedName name="Z_2E803300_2E27_461A_90ED_497A1CF7E874_.wvu.FilterData" localSheetId="34" hidden="1">'編號 No18.家庭成員 '!$A$3:$T$9</definedName>
    <definedName name="Z_2E803300_2E27_461A_90ED_497A1CF7E874_.wvu.FilterData" localSheetId="35" hidden="1">'編號 No19.家庭成員 '!$A$3:$T$9</definedName>
    <definedName name="Z_2E803300_2E27_461A_90ED_497A1CF7E874_.wvu.FilterData" localSheetId="18" hidden="1">'編號 No2.家庭成員(對照申請總表編號2學生)'!$A$3:$T$9</definedName>
    <definedName name="Z_2E803300_2E27_461A_90ED_497A1CF7E874_.wvu.FilterData" localSheetId="36" hidden="1">'編號 No20.家庭成員'!$A$3:$T$9</definedName>
    <definedName name="Z_2E803300_2E27_461A_90ED_497A1CF7E874_.wvu.FilterData" localSheetId="37" hidden="1">'編號 No21.家庭成員'!$A$3:$T$9</definedName>
    <definedName name="Z_2E803300_2E27_461A_90ED_497A1CF7E874_.wvu.FilterData" localSheetId="38" hidden="1">'編號 No22.家庭成員'!$A$3:$T$9</definedName>
    <definedName name="Z_2E803300_2E27_461A_90ED_497A1CF7E874_.wvu.FilterData" localSheetId="39" hidden="1">'編號 No23.家庭成員'!$A$3:$T$9</definedName>
    <definedName name="Z_2E803300_2E27_461A_90ED_497A1CF7E874_.wvu.FilterData" localSheetId="40" hidden="1">'編號 No24.家庭成員'!$A$3:$T$9</definedName>
    <definedName name="Z_2E803300_2E27_461A_90ED_497A1CF7E874_.wvu.FilterData" localSheetId="41" hidden="1">'編號 No25.家庭成員'!$A$3:$T$9</definedName>
    <definedName name="Z_2E803300_2E27_461A_90ED_497A1CF7E874_.wvu.FilterData" localSheetId="42" hidden="1">'編號 No26.家庭成員'!$A$3:$T$9</definedName>
    <definedName name="Z_2E803300_2E27_461A_90ED_497A1CF7E874_.wvu.FilterData" localSheetId="43" hidden="1">'編號 No27.家庭成員'!$A$3:$T$9</definedName>
    <definedName name="Z_2E803300_2E27_461A_90ED_497A1CF7E874_.wvu.FilterData" localSheetId="44" hidden="1">'編號 No28.家庭成員'!$A$3:$T$9</definedName>
    <definedName name="Z_2E803300_2E27_461A_90ED_497A1CF7E874_.wvu.FilterData" localSheetId="45" hidden="1">'編號 No29.家庭成員 '!$A$3:$T$9</definedName>
    <definedName name="Z_2E803300_2E27_461A_90ED_497A1CF7E874_.wvu.FilterData" localSheetId="19" hidden="1">'編號 No3.家庭成員(對照申請總表編號3學生)往後依此類推'!$A$3:$T$9</definedName>
    <definedName name="Z_2E803300_2E27_461A_90ED_497A1CF7E874_.wvu.FilterData" localSheetId="46" hidden="1">'編號 No30.家庭成員 '!$A$3:$T$9</definedName>
    <definedName name="Z_2E803300_2E27_461A_90ED_497A1CF7E874_.wvu.FilterData" localSheetId="47" hidden="1">'編號 No31.家庭成員 '!$A$3:$T$9</definedName>
    <definedName name="Z_2E803300_2E27_461A_90ED_497A1CF7E874_.wvu.FilterData" localSheetId="48" hidden="1">'編號 No32.家庭成員'!$A$3:$T$9</definedName>
    <definedName name="Z_2E803300_2E27_461A_90ED_497A1CF7E874_.wvu.FilterData" localSheetId="49" hidden="1">'編號 No33.家庭成員'!$A$3:$T$9</definedName>
    <definedName name="Z_2E803300_2E27_461A_90ED_497A1CF7E874_.wvu.FilterData" localSheetId="50" hidden="1">'編號 No34.家庭成員'!$A$3:$T$9</definedName>
    <definedName name="Z_2E803300_2E27_461A_90ED_497A1CF7E874_.wvu.FilterData" localSheetId="51" hidden="1">'編號 No35.家庭成員'!$A$3:$T$9</definedName>
    <definedName name="Z_2E803300_2E27_461A_90ED_497A1CF7E874_.wvu.FilterData" localSheetId="52" hidden="1">'編號 No36.家庭成員 '!$A$3:$T$9</definedName>
    <definedName name="Z_2E803300_2E27_461A_90ED_497A1CF7E874_.wvu.FilterData" localSheetId="53" hidden="1">'編號 No37.家庭成員'!$A$3:$T$9</definedName>
    <definedName name="Z_2E803300_2E27_461A_90ED_497A1CF7E874_.wvu.FilterData" localSheetId="54" hidden="1">'編號 No38.家庭成員'!$A$3:$T$9</definedName>
    <definedName name="Z_2E803300_2E27_461A_90ED_497A1CF7E874_.wvu.FilterData" localSheetId="55" hidden="1">'編號 No39.家庭成員'!$A$3:$T$9</definedName>
    <definedName name="Z_2E803300_2E27_461A_90ED_497A1CF7E874_.wvu.FilterData" localSheetId="20" hidden="1">'編號 No4.家庭成員'!$A$3:$T$9</definedName>
    <definedName name="Z_2E803300_2E27_461A_90ED_497A1CF7E874_.wvu.FilterData" localSheetId="56" hidden="1">'編號 No40.家庭成員'!$A$3:$T$9</definedName>
    <definedName name="Z_2E803300_2E27_461A_90ED_497A1CF7E874_.wvu.FilterData" localSheetId="57" hidden="1">'編號 No41.家庭成員'!$A$3:$T$9</definedName>
    <definedName name="Z_2E803300_2E27_461A_90ED_497A1CF7E874_.wvu.FilterData" localSheetId="58" hidden="1">'編號 No42.家庭成員'!$A$3:$T$9</definedName>
    <definedName name="Z_2E803300_2E27_461A_90ED_497A1CF7E874_.wvu.FilterData" localSheetId="59" hidden="1">'編號 No43.家庭成員'!$A$3:$T$9</definedName>
    <definedName name="Z_2E803300_2E27_461A_90ED_497A1CF7E874_.wvu.FilterData" localSheetId="60" hidden="1">'編號 No44.家庭成員'!$A$3:$T$9</definedName>
    <definedName name="Z_2E803300_2E27_461A_90ED_497A1CF7E874_.wvu.FilterData" localSheetId="61" hidden="1">'編號 No45.家庭成員 '!$A$3:$T$9</definedName>
    <definedName name="Z_2E803300_2E27_461A_90ED_497A1CF7E874_.wvu.FilterData" localSheetId="62" hidden="1">'編號 No46.家庭成員 '!$A$3:$T$9</definedName>
    <definedName name="Z_2E803300_2E27_461A_90ED_497A1CF7E874_.wvu.FilterData" localSheetId="63" hidden="1">'編號 No47.家庭成員'!$A$3:$T$9</definedName>
    <definedName name="Z_2E803300_2E27_461A_90ED_497A1CF7E874_.wvu.FilterData" localSheetId="64" hidden="1">'編號 No48.家庭成員'!$A$3:$T$9</definedName>
    <definedName name="Z_2E803300_2E27_461A_90ED_497A1CF7E874_.wvu.FilterData" localSheetId="65" hidden="1">'編號 No49.家庭成員'!$A$3:$T$9</definedName>
    <definedName name="Z_2E803300_2E27_461A_90ED_497A1CF7E874_.wvu.FilterData" localSheetId="21" hidden="1">'編號 No5.家庭成員'!$A$3:$T$9</definedName>
    <definedName name="Z_2E803300_2E27_461A_90ED_497A1CF7E874_.wvu.FilterData" localSheetId="66" hidden="1">'編號 No50.家庭成員'!$A$3:$T$9</definedName>
    <definedName name="Z_2E803300_2E27_461A_90ED_497A1CF7E874_.wvu.FilterData" localSheetId="22" hidden="1">'編號 No6.家庭成員'!$A$3:$T$9</definedName>
    <definedName name="Z_2E803300_2E27_461A_90ED_497A1CF7E874_.wvu.FilterData" localSheetId="23" hidden="1">'編號 No7.家庭成員'!$A$3:$T$9</definedName>
    <definedName name="Z_2E803300_2E27_461A_90ED_497A1CF7E874_.wvu.FilterData" localSheetId="24" hidden="1">'編號 No8.家庭成員'!$A$3:$T$9</definedName>
    <definedName name="Z_2E803300_2E27_461A_90ED_497A1CF7E874_.wvu.FilterData" localSheetId="25" hidden="1">'編號 No9.家庭成員'!$A$3:$T$9</definedName>
    <definedName name="Z_2E803300_2E27_461A_90ED_497A1CF7E874_.wvu.PrintArea" localSheetId="6" hidden="1">'114-1合格者清冊(已保護儲存格)'!$D$1:$AE$57</definedName>
    <definedName name="Z_2E803300_2E27_461A_90ED_497A1CF7E874_.wvu.PrintArea" localSheetId="2" hidden="1">'114-1領取文具清冊(已保護儲存格)'!$D$1:$AA$56</definedName>
    <definedName name="Z_2E803300_2E27_461A_90ED_497A1CF7E874_.wvu.PrintArea" localSheetId="7" hidden="1">'114-1學生領取匯款現金表(已保護儲存格，僅T、U欄可填)'!$D$1:$W$55</definedName>
    <definedName name="Z_2E803300_2E27_461A_90ED_497A1CF7E874_.wvu.PrintArea" localSheetId="5" hidden="1">'114-2合格者清冊(已保護儲存格)'!$D$1:$AE$57</definedName>
    <definedName name="Z_2E803300_2E27_461A_90ED_497A1CF7E874_.wvu.PrintArea" localSheetId="1" hidden="1">'114-2領取文具清冊(已保護儲存格)'!$D$1:$AA$56</definedName>
    <definedName name="Z_2E803300_2E27_461A_90ED_497A1CF7E874_.wvu.PrintArea" localSheetId="4" hidden="1">'114-2學生領取匯款現金表(已保護儲存格，僅T、U欄可填)'!$D$1:$W$55</definedName>
    <definedName name="Z_2E803300_2E27_461A_90ED_497A1CF7E874_.wvu.PrintTitles" localSheetId="6" hidden="1">'114-1合格者清冊(已保護儲存格)'!$1:$5</definedName>
    <definedName name="Z_2E803300_2E27_461A_90ED_497A1CF7E874_.wvu.PrintTitles" localSheetId="2" hidden="1">'114-1領取文具清冊(已保護儲存格)'!$1:$5</definedName>
    <definedName name="Z_2E803300_2E27_461A_90ED_497A1CF7E874_.wvu.PrintTitles" localSheetId="7" hidden="1">'114-1學生領取匯款現金表(已保護儲存格，僅T、U欄可填)'!$1:$5</definedName>
    <definedName name="Z_2E803300_2E27_461A_90ED_497A1CF7E874_.wvu.PrintTitles" localSheetId="5" hidden="1">'114-2合格者清冊(已保護儲存格)'!$1:$5</definedName>
    <definedName name="Z_2E803300_2E27_461A_90ED_497A1CF7E874_.wvu.PrintTitles" localSheetId="1" hidden="1">'114-2領取文具清冊(已保護儲存格)'!$1:$5</definedName>
    <definedName name="Z_2E803300_2E27_461A_90ED_497A1CF7E874_.wvu.PrintTitles" localSheetId="4" hidden="1">'114-2學生領取匯款現金表(已保護儲存格，僅T、U欄可填)'!$1:$5</definedName>
    <definedName name="Z_2E803300_2E27_461A_90ED_497A1CF7E874_.wvu.Rows" localSheetId="8" hidden="1">'114-2申請總表(連結114-1)'!#REF!</definedName>
    <definedName name="Z_2E803300_2E27_461A_90ED_497A1CF7E874_.wvu.Rows" localSheetId="9" hidden="1">'步驟1. 先填【114-1申請總表】第8列之B欄至CN欄'!#REF!</definedName>
    <definedName name="不允許___監護人屬於全戶基本定義" localSheetId="12">#REF!</definedName>
    <definedName name="不允許___監護人屬於全戶基本定義" localSheetId="13">#REF!</definedName>
    <definedName name="不允許___監護人屬於全戶基本定義" localSheetId="14">#REF!</definedName>
    <definedName name="不允許___監護人屬於全戶基本定義" localSheetId="15">#REF!</definedName>
    <definedName name="不允許___監護人屬於全戶基本定義" localSheetId="6">#REF!</definedName>
    <definedName name="不允許___監護人屬於全戶基本定義" localSheetId="2">#REF!</definedName>
    <definedName name="不允許___監護人屬於全戶基本定義" localSheetId="7">#REF!</definedName>
    <definedName name="不允許___監護人屬於全戶基本定義" localSheetId="8">#REF!</definedName>
    <definedName name="不允許___監護人屬於全戶基本定義" localSheetId="5">#REF!</definedName>
    <definedName name="不允許___監護人屬於全戶基本定義" localSheetId="1">#REF!</definedName>
    <definedName name="不允許___監護人屬於全戶基本定義" localSheetId="4">#REF!</definedName>
    <definedName name="不允許___監護人屬於全戶基本定義" localSheetId="9">#REF!</definedName>
    <definedName name="不允許___監護人屬於全戶基本定義" localSheetId="11">#REF!</definedName>
    <definedName name="不允許___監護人屬於全戶基本定義" localSheetId="16">#REF!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34">#REF!</definedName>
    <definedName name="不允許___監護人屬於全戶基本定義" localSheetId="35">#REF!</definedName>
    <definedName name="不允許___監護人屬於全戶基本定義" localSheetId="18">#REF!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44">#REF!</definedName>
    <definedName name="不允許___監護人屬於全戶基本定義" localSheetId="45">#REF!</definedName>
    <definedName name="不允許___監護人屬於全戶基本定義" localSheetId="19">#REF!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54">#REF!</definedName>
    <definedName name="不允許___監護人屬於全戶基本定義" localSheetId="55">#REF!</definedName>
    <definedName name="不允許___監護人屬於全戶基本定義" localSheetId="20">#REF!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60">#REF!</definedName>
    <definedName name="不允許___監護人屬於全戶基本定義" localSheetId="61">#REF!</definedName>
    <definedName name="不允許___監護人屬於全戶基本定義" localSheetId="62">#REF!</definedName>
    <definedName name="不允許___監護人屬於全戶基本定義" localSheetId="63">#REF!</definedName>
    <definedName name="不允許___監護人屬於全戶基本定義" localSheetId="64">#REF!</definedName>
    <definedName name="不允許___監護人屬於全戶基本定義" localSheetId="65">#REF!</definedName>
    <definedName name="不允許___監護人屬於全戶基本定義" localSheetId="21">#REF!</definedName>
    <definedName name="不允許___監護人屬於全戶基本定義" localSheetId="66">#REF!</definedName>
    <definedName name="不允許___監護人屬於全戶基本定義" localSheetId="22">#REF!</definedName>
    <definedName name="不允許___監護人屬於全戶基本定義" localSheetId="23">#REF!</definedName>
    <definedName name="不允許___監護人屬於全戶基本定義" localSheetId="24">#REF!</definedName>
    <definedName name="不允許___監護人屬於全戶基本定義" localSheetId="25">#REF!</definedName>
    <definedName name="不允許___監護人屬於全戶基本定義">#REF!</definedName>
    <definedName name="不允許___監護人屬於全戶基本定義___不能同時勾選監護人與扶養人" localSheetId="12">#REF!</definedName>
    <definedName name="不允許___監護人屬於全戶基本定義___不能同時勾選監護人與扶養人" localSheetId="13">#REF!</definedName>
    <definedName name="不允許___監護人屬於全戶基本定義___不能同時勾選監護人與扶養人" localSheetId="14">#REF!</definedName>
    <definedName name="不允許___監護人屬於全戶基本定義___不能同時勾選監護人與扶養人" localSheetId="15">#REF!</definedName>
    <definedName name="不允許___監護人屬於全戶基本定義___不能同時勾選監護人與扶養人" localSheetId="6">#REF!</definedName>
    <definedName name="不允許___監護人屬於全戶基本定義___不能同時勾選監護人與扶養人" localSheetId="2">#REF!</definedName>
    <definedName name="不允許___監護人屬於全戶基本定義___不能同時勾選監護人與扶養人" localSheetId="7">#REF!</definedName>
    <definedName name="不允許___監護人屬於全戶基本定義___不能同時勾選監護人與扶養人" localSheetId="8">#REF!</definedName>
    <definedName name="不允許___監護人屬於全戶基本定義___不能同時勾選監護人與扶養人" localSheetId="5">#REF!</definedName>
    <definedName name="不允許___監護人屬於全戶基本定義___不能同時勾選監護人與扶養人" localSheetId="1">#REF!</definedName>
    <definedName name="不允許___監護人屬於全戶基本定義___不能同時勾選監護人與扶養人" localSheetId="4">#REF!</definedName>
    <definedName name="不允許___監護人屬於全戶基本定義___不能同時勾選監護人與扶養人" localSheetId="9">#REF!</definedName>
    <definedName name="不允許___監護人屬於全戶基本定義___不能同時勾選監護人與扶養人" localSheetId="11">#REF!</definedName>
    <definedName name="不允許___監護人屬於全戶基本定義___不能同時勾選監護人與扶養人" localSheetId="16">#REF!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18">#REF!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19">#REF!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20">#REF!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60">#REF!</definedName>
    <definedName name="不允許___監護人屬於全戶基本定義___不能同時勾選監護人與扶養人" localSheetId="61">#REF!</definedName>
    <definedName name="不允許___監護人屬於全戶基本定義___不能同時勾選監護人與扶養人" localSheetId="62">#REF!</definedName>
    <definedName name="不允許___監護人屬於全戶基本定義___不能同時勾選監護人與扶養人" localSheetId="63">#REF!</definedName>
    <definedName name="不允許___監護人屬於全戶基本定義___不能同時勾選監護人與扶養人" localSheetId="64">#REF!</definedName>
    <definedName name="不允許___監護人屬於全戶基本定義___不能同時勾選監護人與扶養人" localSheetId="65">#REF!</definedName>
    <definedName name="不允許___監護人屬於全戶基本定義___不能同時勾選監護人與扶養人" localSheetId="21">#REF!</definedName>
    <definedName name="不允許___監護人屬於全戶基本定義___不能同時勾選監護人與扶養人" localSheetId="66">#REF!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15">#REF!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8">#REF!</definedName>
    <definedName name="不允許___監護人屬於全戶基本定義___不能同時勾選監護人與扶養人___不能同時勾選扶養人與特殊情形" localSheetId="5">#REF!</definedName>
    <definedName name="不允許___監護人屬於全戶基本定義___不能同時勾選監護人與扶養人___不能同時勾選扶養人與特殊情形" localSheetId="1">#REF!</definedName>
    <definedName name="不允許___監護人屬於全戶基本定義___不能同時勾選監護人與扶養人___不能同時勾選扶養人與特殊情形" localSheetId="4">#REF!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61">#REF!</definedName>
    <definedName name="不允許___監護人屬於全戶基本定義___不能同時勾選監護人與扶養人___不能同時勾選扶養人與特殊情形" localSheetId="62">#REF!</definedName>
    <definedName name="不允許___監護人屬於全戶基本定義___不能同時勾選監護人與扶養人___不能同時勾選扶養人與特殊情形" localSheetId="63">#REF!</definedName>
    <definedName name="不允許___監護人屬於全戶基本定義___不能同時勾選監護人與扶養人___不能同時勾選扶養人與特殊情形" localSheetId="64">#REF!</definedName>
    <definedName name="不允許___監護人屬於全戶基本定義___不能同時勾選監護人與扶養人___不能同時勾選扶養人與特殊情形" localSheetId="65">#REF!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66">#REF!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#REF!</definedName>
    <definedName name="不允許__不能同時勾選扶養人與特殊情形" localSheetId="12">#REF!</definedName>
    <definedName name="不允許__不能同時勾選扶養人與特殊情形" localSheetId="13">#REF!</definedName>
    <definedName name="不允許__不能同時勾選扶養人與特殊情形" localSheetId="14">#REF!</definedName>
    <definedName name="不允許__不能同時勾選扶養人與特殊情形" localSheetId="15">#REF!</definedName>
    <definedName name="不允許__不能同時勾選扶養人與特殊情形" localSheetId="6">#REF!</definedName>
    <definedName name="不允許__不能同時勾選扶養人與特殊情形" localSheetId="2">#REF!</definedName>
    <definedName name="不允許__不能同時勾選扶養人與特殊情形" localSheetId="7">#REF!</definedName>
    <definedName name="不允許__不能同時勾選扶養人與特殊情形" localSheetId="8">#REF!</definedName>
    <definedName name="不允許__不能同時勾選扶養人與特殊情形" localSheetId="5">#REF!</definedName>
    <definedName name="不允許__不能同時勾選扶養人與特殊情形" localSheetId="1">#REF!</definedName>
    <definedName name="不允許__不能同時勾選扶養人與特殊情形" localSheetId="4">#REF!</definedName>
    <definedName name="不允許__不能同時勾選扶養人與特殊情形" localSheetId="9">#REF!</definedName>
    <definedName name="不允許__不能同時勾選扶養人與特殊情形" localSheetId="11">#REF!</definedName>
    <definedName name="不允許__不能同時勾選扶養人與特殊情形" localSheetId="16">#REF!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18">#REF!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19">#REF!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20">#REF!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60">#REF!</definedName>
    <definedName name="不允許__不能同時勾選扶養人與特殊情形" localSheetId="61">#REF!</definedName>
    <definedName name="不允許__不能同時勾選扶養人與特殊情形" localSheetId="62">#REF!</definedName>
    <definedName name="不允許__不能同時勾選扶養人與特殊情形" localSheetId="63">#REF!</definedName>
    <definedName name="不允許__不能同時勾選扶養人與特殊情形" localSheetId="64">#REF!</definedName>
    <definedName name="不允許__不能同時勾選扶養人與特殊情形" localSheetId="65">#REF!</definedName>
    <definedName name="不允許__不能同時勾選扶養人與特殊情形" localSheetId="21">#REF!</definedName>
    <definedName name="不允許__不能同時勾選扶養人與特殊情形" localSheetId="66">#REF!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#REF!</definedName>
    <definedName name="不允許__不能同時勾選監護人與扶養人" localSheetId="12">#REF!</definedName>
    <definedName name="不允許__不能同時勾選監護人與扶養人" localSheetId="13">#REF!</definedName>
    <definedName name="不允許__不能同時勾選監護人與扶養人" localSheetId="14">#REF!</definedName>
    <definedName name="不允許__不能同時勾選監護人與扶養人" localSheetId="15">#REF!</definedName>
    <definedName name="不允許__不能同時勾選監護人與扶養人" localSheetId="6">#REF!</definedName>
    <definedName name="不允許__不能同時勾選監護人與扶養人" localSheetId="2">#REF!</definedName>
    <definedName name="不允許__不能同時勾選監護人與扶養人" localSheetId="7">#REF!</definedName>
    <definedName name="不允許__不能同時勾選監護人與扶養人" localSheetId="8">#REF!</definedName>
    <definedName name="不允許__不能同時勾選監護人與扶養人" localSheetId="5">#REF!</definedName>
    <definedName name="不允許__不能同時勾選監護人與扶養人" localSheetId="1">#REF!</definedName>
    <definedName name="不允許__不能同時勾選監護人與扶養人" localSheetId="4">#REF!</definedName>
    <definedName name="不允許__不能同時勾選監護人與扶養人" localSheetId="9">#REF!</definedName>
    <definedName name="不允許__不能同時勾選監護人與扶養人" localSheetId="11">#REF!</definedName>
    <definedName name="不允許__不能同時勾選監護人與扶養人" localSheetId="16">#REF!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18">#REF!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19">#REF!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20">#REF!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60">#REF!</definedName>
    <definedName name="不允許__不能同時勾選監護人與扶養人" localSheetId="61">#REF!</definedName>
    <definedName name="不允許__不能同時勾選監護人與扶養人" localSheetId="62">#REF!</definedName>
    <definedName name="不允許__不能同時勾選監護人與扶養人" localSheetId="63">#REF!</definedName>
    <definedName name="不允許__不能同時勾選監護人與扶養人" localSheetId="64">#REF!</definedName>
    <definedName name="不允許__不能同時勾選監護人與扶養人" localSheetId="65">#REF!</definedName>
    <definedName name="不允許__不能同時勾選監護人與扶養人" localSheetId="21">#REF!</definedName>
    <definedName name="不允許__不能同時勾選監護人與扶養人" localSheetId="66">#REF!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24">#REF!</definedName>
    <definedName name="不允許__不能同時勾選監護人與扶養人" localSheetId="25">#REF!</definedName>
    <definedName name="不允許__不能同時勾選監護人與扶養人">#REF!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15">#REF!</definedName>
    <definedName name="不允許__不能同時勾選監護人與扶養人___不能同時勾選扶養人與特殊情形" localSheetId="6">#REF!</definedName>
    <definedName name="不允許__不能同時勾選監護人與扶養人___不能同時勾選扶養人與特殊情形" localSheetId="2">#REF!</definedName>
    <definedName name="不允許__不能同時勾選監護人與扶養人___不能同時勾選扶養人與特殊情形" localSheetId="7">#REF!</definedName>
    <definedName name="不允許__不能同時勾選監護人與扶養人___不能同時勾選扶養人與特殊情形" localSheetId="8">#REF!</definedName>
    <definedName name="不允許__不能同時勾選監護人與扶養人___不能同時勾選扶養人與特殊情形" localSheetId="5">#REF!</definedName>
    <definedName name="不允許__不能同時勾選監護人與扶養人___不能同時勾選扶養人與特殊情形" localSheetId="1">#REF!</definedName>
    <definedName name="不允許__不能同時勾選監護人與扶養人___不能同時勾選扶養人與特殊情形" localSheetId="4">#REF!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61">#REF!</definedName>
    <definedName name="不允許__不能同時勾選監護人與扶養人___不能同時勾選扶養人與特殊情形" localSheetId="62">#REF!</definedName>
    <definedName name="不允許__不能同時勾選監護人與扶養人___不能同時勾選扶養人與特殊情形" localSheetId="63">#REF!</definedName>
    <definedName name="不允許__不能同時勾選監護人與扶養人___不能同時勾選扶養人與特殊情形" localSheetId="64">#REF!</definedName>
    <definedName name="不允許__不能同時勾選監護人與扶養人___不能同時勾選扶養人與特殊情形" localSheetId="65">#REF!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66">#REF!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#REF!</definedName>
    <definedName name="全戶基本定義" localSheetId="12">#REF!</definedName>
    <definedName name="全戶基本定義" localSheetId="13">#REF!</definedName>
    <definedName name="全戶基本定義" localSheetId="14">#REF!</definedName>
    <definedName name="全戶基本定義" localSheetId="15">#REF!</definedName>
    <definedName name="全戶基本定義" localSheetId="6">#REF!</definedName>
    <definedName name="全戶基本定義" localSheetId="2">#REF!</definedName>
    <definedName name="全戶基本定義" localSheetId="7">#REF!</definedName>
    <definedName name="全戶基本定義" localSheetId="8">#REF!</definedName>
    <definedName name="全戶基本定義" localSheetId="5">#REF!</definedName>
    <definedName name="全戶基本定義" localSheetId="1">#REF!</definedName>
    <definedName name="全戶基本定義" localSheetId="4">#REF!</definedName>
    <definedName name="全戶基本定義" localSheetId="9">#REF!</definedName>
    <definedName name="全戶基本定義" localSheetId="11">#REF!</definedName>
    <definedName name="全戶基本定義" localSheetId="16">#REF!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34">#REF!</definedName>
    <definedName name="全戶基本定義" localSheetId="35">#REF!</definedName>
    <definedName name="全戶基本定義" localSheetId="18">#REF!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44">#REF!</definedName>
    <definedName name="全戶基本定義" localSheetId="45">#REF!</definedName>
    <definedName name="全戶基本定義" localSheetId="19">#REF!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54">#REF!</definedName>
    <definedName name="全戶基本定義" localSheetId="55">#REF!</definedName>
    <definedName name="全戶基本定義" localSheetId="20">#REF!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60">#REF!</definedName>
    <definedName name="全戶基本定義" localSheetId="61">#REF!</definedName>
    <definedName name="全戶基本定義" localSheetId="62">#REF!</definedName>
    <definedName name="全戶基本定義" localSheetId="63">#REF!</definedName>
    <definedName name="全戶基本定義" localSheetId="64">#REF!</definedName>
    <definedName name="全戶基本定義" localSheetId="65">#REF!</definedName>
    <definedName name="全戶基本定義" localSheetId="21">#REF!</definedName>
    <definedName name="全戶基本定義" localSheetId="66">#REF!</definedName>
    <definedName name="全戶基本定義" localSheetId="22">#REF!</definedName>
    <definedName name="全戶基本定義" localSheetId="23">#REF!</definedName>
    <definedName name="全戶基本定義" localSheetId="24">#REF!</definedName>
    <definedName name="全戶基本定義" localSheetId="25">#REF!</definedName>
    <definedName name="全戶基本定義">#REF!</definedName>
    <definedName name="助學獎學金">[1]身分別金額!$D$2:$E$6</definedName>
    <definedName name="扶養人_照顧者" localSheetId="12">#REF!</definedName>
    <definedName name="扶養人_照顧者" localSheetId="13">#REF!</definedName>
    <definedName name="扶養人_照顧者" localSheetId="14">#REF!</definedName>
    <definedName name="扶養人_照顧者" localSheetId="15">#REF!</definedName>
    <definedName name="扶養人_照顧者" localSheetId="6">#REF!</definedName>
    <definedName name="扶養人_照顧者" localSheetId="2">#REF!</definedName>
    <definedName name="扶養人_照顧者" localSheetId="7">#REF!</definedName>
    <definedName name="扶養人_照顧者" localSheetId="8">#REF!</definedName>
    <definedName name="扶養人_照顧者" localSheetId="5">#REF!</definedName>
    <definedName name="扶養人_照顧者" localSheetId="1">#REF!</definedName>
    <definedName name="扶養人_照顧者" localSheetId="4">#REF!</definedName>
    <definedName name="扶養人_照顧者" localSheetId="9">#REF!</definedName>
    <definedName name="扶養人_照顧者" localSheetId="11">#REF!</definedName>
    <definedName name="扶養人_照顧者" localSheetId="16">#REF!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34">#REF!</definedName>
    <definedName name="扶養人_照顧者" localSheetId="35">#REF!</definedName>
    <definedName name="扶養人_照顧者" localSheetId="18">#REF!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44">#REF!</definedName>
    <definedName name="扶養人_照顧者" localSheetId="45">#REF!</definedName>
    <definedName name="扶養人_照顧者" localSheetId="19">#REF!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54">#REF!</definedName>
    <definedName name="扶養人_照顧者" localSheetId="55">#REF!</definedName>
    <definedName name="扶養人_照顧者" localSheetId="20">#REF!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60">#REF!</definedName>
    <definedName name="扶養人_照顧者" localSheetId="61">#REF!</definedName>
    <definedName name="扶養人_照顧者" localSheetId="62">#REF!</definedName>
    <definedName name="扶養人_照顧者" localSheetId="63">#REF!</definedName>
    <definedName name="扶養人_照顧者" localSheetId="64">#REF!</definedName>
    <definedName name="扶養人_照顧者" localSheetId="65">#REF!</definedName>
    <definedName name="扶養人_照顧者" localSheetId="21">#REF!</definedName>
    <definedName name="扶養人_照顧者" localSheetId="66">#REF!</definedName>
    <definedName name="扶養人_照顧者" localSheetId="22">#REF!</definedName>
    <definedName name="扶養人_照顧者" localSheetId="23">#REF!</definedName>
    <definedName name="扶養人_照顧者" localSheetId="24">#REF!</definedName>
    <definedName name="扶養人_照顧者" localSheetId="25">#REF!</definedName>
    <definedName name="扶養人_照顧者">#REF!</definedName>
    <definedName name="保留家庭成員資料" localSheetId="12">#REF!</definedName>
    <definedName name="保留家庭成員資料" localSheetId="13">#REF!</definedName>
    <definedName name="保留家庭成員資料" localSheetId="14">#REF!</definedName>
    <definedName name="保留家庭成員資料" localSheetId="15">#REF!</definedName>
    <definedName name="保留家庭成員資料" localSheetId="6">#REF!</definedName>
    <definedName name="保留家庭成員資料" localSheetId="2">#REF!</definedName>
    <definedName name="保留家庭成員資料" localSheetId="7">#REF!</definedName>
    <definedName name="保留家庭成員資料" localSheetId="8">#REF!</definedName>
    <definedName name="保留家庭成員資料" localSheetId="5">#REF!</definedName>
    <definedName name="保留家庭成員資料" localSheetId="1">#REF!</definedName>
    <definedName name="保留家庭成員資料" localSheetId="4">#REF!</definedName>
    <definedName name="保留家庭成員資料" localSheetId="9">#REF!</definedName>
    <definedName name="保留家庭成員資料" localSheetId="11">#REF!</definedName>
    <definedName name="保留家庭成員資料" localSheetId="16">#REF!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34">#REF!</definedName>
    <definedName name="保留家庭成員資料" localSheetId="35">#REF!</definedName>
    <definedName name="保留家庭成員資料" localSheetId="18">#REF!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44">#REF!</definedName>
    <definedName name="保留家庭成員資料" localSheetId="45">#REF!</definedName>
    <definedName name="保留家庭成員資料" localSheetId="19">#REF!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54">#REF!</definedName>
    <definedName name="保留家庭成員資料" localSheetId="55">#REF!</definedName>
    <definedName name="保留家庭成員資料" localSheetId="20">#REF!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60">#REF!</definedName>
    <definedName name="保留家庭成員資料" localSheetId="61">#REF!</definedName>
    <definedName name="保留家庭成員資料" localSheetId="62">#REF!</definedName>
    <definedName name="保留家庭成員資料" localSheetId="63">#REF!</definedName>
    <definedName name="保留家庭成員資料" localSheetId="64">#REF!</definedName>
    <definedName name="保留家庭成員資料" localSheetId="65">#REF!</definedName>
    <definedName name="保留家庭成員資料" localSheetId="21">#REF!</definedName>
    <definedName name="保留家庭成員資料" localSheetId="66">#REF!</definedName>
    <definedName name="保留家庭成員資料" localSheetId="22">#REF!</definedName>
    <definedName name="保留家庭成員資料" localSheetId="23">#REF!</definedName>
    <definedName name="保留家庭成員資料" localSheetId="24">#REF!</definedName>
    <definedName name="保留家庭成員資料" localSheetId="25">#REF!</definedName>
    <definedName name="保留家庭成員資料">#REF!</definedName>
    <definedName name="特殊情形" localSheetId="12">#REF!</definedName>
    <definedName name="特殊情形" localSheetId="13">#REF!</definedName>
    <definedName name="特殊情形" localSheetId="14">#REF!</definedName>
    <definedName name="特殊情形" localSheetId="15">#REF!</definedName>
    <definedName name="特殊情形" localSheetId="6">#REF!</definedName>
    <definedName name="特殊情形" localSheetId="2">#REF!</definedName>
    <definedName name="特殊情形" localSheetId="7">#REF!</definedName>
    <definedName name="特殊情形" localSheetId="8">#REF!</definedName>
    <definedName name="特殊情形" localSheetId="5">#REF!</definedName>
    <definedName name="特殊情形" localSheetId="1">#REF!</definedName>
    <definedName name="特殊情形" localSheetId="4">#REF!</definedName>
    <definedName name="特殊情形" localSheetId="9">#REF!</definedName>
    <definedName name="特殊情形" localSheetId="11">#REF!</definedName>
    <definedName name="特殊情形" localSheetId="16">#REF!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34">#REF!</definedName>
    <definedName name="特殊情形" localSheetId="35">#REF!</definedName>
    <definedName name="特殊情形" localSheetId="18">#REF!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44">#REF!</definedName>
    <definedName name="特殊情形" localSheetId="45">#REF!</definedName>
    <definedName name="特殊情形" localSheetId="19">#REF!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54">#REF!</definedName>
    <definedName name="特殊情形" localSheetId="55">#REF!</definedName>
    <definedName name="特殊情形" localSheetId="20">#REF!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60">#REF!</definedName>
    <definedName name="特殊情形" localSheetId="61">#REF!</definedName>
    <definedName name="特殊情形" localSheetId="62">#REF!</definedName>
    <definedName name="特殊情形" localSheetId="63">#REF!</definedName>
    <definedName name="特殊情形" localSheetId="64">#REF!</definedName>
    <definedName name="特殊情形" localSheetId="65">#REF!</definedName>
    <definedName name="特殊情形" localSheetId="21">#REF!</definedName>
    <definedName name="特殊情形" localSheetId="66">#REF!</definedName>
    <definedName name="特殊情形" localSheetId="22">#REF!</definedName>
    <definedName name="特殊情形" localSheetId="23">#REF!</definedName>
    <definedName name="特殊情形" localSheetId="24">#REF!</definedName>
    <definedName name="特殊情形" localSheetId="25">#REF!</definedName>
    <definedName name="特殊情形">#REF!</definedName>
    <definedName name="特殊情況" localSheetId="12">#REF!</definedName>
    <definedName name="特殊情況" localSheetId="13">#REF!</definedName>
    <definedName name="特殊情況" localSheetId="14">#REF!</definedName>
    <definedName name="特殊情況" localSheetId="15">#REF!</definedName>
    <definedName name="特殊情況" localSheetId="6">#REF!</definedName>
    <definedName name="特殊情況" localSheetId="2">#REF!</definedName>
    <definedName name="特殊情況" localSheetId="7">#REF!</definedName>
    <definedName name="特殊情況" localSheetId="8">#REF!</definedName>
    <definedName name="特殊情況" localSheetId="5">#REF!</definedName>
    <definedName name="特殊情況" localSheetId="1">#REF!</definedName>
    <definedName name="特殊情況" localSheetId="4">#REF!</definedName>
    <definedName name="特殊情況" localSheetId="9">#REF!</definedName>
    <definedName name="特殊情況" localSheetId="11">#REF!</definedName>
    <definedName name="特殊情況" localSheetId="16">#REF!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34">#REF!</definedName>
    <definedName name="特殊情況" localSheetId="35">#REF!</definedName>
    <definedName name="特殊情況" localSheetId="18">#REF!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44">#REF!</definedName>
    <definedName name="特殊情況" localSheetId="45">#REF!</definedName>
    <definedName name="特殊情況" localSheetId="19">#REF!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54">#REF!</definedName>
    <definedName name="特殊情況" localSheetId="55">#REF!</definedName>
    <definedName name="特殊情況" localSheetId="20">#REF!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60">#REF!</definedName>
    <definedName name="特殊情況" localSheetId="61">#REF!</definedName>
    <definedName name="特殊情況" localSheetId="62">#REF!</definedName>
    <definedName name="特殊情況" localSheetId="63">#REF!</definedName>
    <definedName name="特殊情況" localSheetId="64">#REF!</definedName>
    <definedName name="特殊情況" localSheetId="65">#REF!</definedName>
    <definedName name="特殊情況" localSheetId="21">#REF!</definedName>
    <definedName name="特殊情況" localSheetId="66">#REF!</definedName>
    <definedName name="特殊情況" localSheetId="22">#REF!</definedName>
    <definedName name="特殊情況" localSheetId="23">#REF!</definedName>
    <definedName name="特殊情況" localSheetId="24">#REF!</definedName>
    <definedName name="特殊情況" localSheetId="25">#REF!</definedName>
    <definedName name="特殊情況">#REF!</definedName>
    <definedName name="符合全戶定義且提交所得稅清單與財產清單" localSheetId="12">#REF!</definedName>
    <definedName name="符合全戶定義且提交所得稅清單與財產清單" localSheetId="13">#REF!</definedName>
    <definedName name="符合全戶定義且提交所得稅清單與財產清單" localSheetId="14">#REF!</definedName>
    <definedName name="符合全戶定義且提交所得稅清單與財產清單" localSheetId="15">#REF!</definedName>
    <definedName name="符合全戶定義且提交所得稅清單與財產清單" localSheetId="6">#REF!</definedName>
    <definedName name="符合全戶定義且提交所得稅清單與財產清單" localSheetId="2">#REF!</definedName>
    <definedName name="符合全戶定義且提交所得稅清單與財產清單" localSheetId="7">#REF!</definedName>
    <definedName name="符合全戶定義且提交所得稅清單與財產清單" localSheetId="8">#REF!</definedName>
    <definedName name="符合全戶定義且提交所得稅清單與財產清單" localSheetId="5">#REF!</definedName>
    <definedName name="符合全戶定義且提交所得稅清單與財產清單" localSheetId="1">#REF!</definedName>
    <definedName name="符合全戶定義且提交所得稅清單與財產清單" localSheetId="4">#REF!</definedName>
    <definedName name="符合全戶定義且提交所得稅清單與財產清單" localSheetId="9">#REF!</definedName>
    <definedName name="符合全戶定義且提交所得稅清單與財產清單" localSheetId="11">#REF!</definedName>
    <definedName name="符合全戶定義且提交所得稅清單與財產清單" localSheetId="16">#REF!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18">#REF!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19">#REF!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20">#REF!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60">#REF!</definedName>
    <definedName name="符合全戶定義且提交所得稅清單與財產清單" localSheetId="61">#REF!</definedName>
    <definedName name="符合全戶定義且提交所得稅清單與財產清單" localSheetId="62">#REF!</definedName>
    <definedName name="符合全戶定義且提交所得稅清單與財產清單" localSheetId="63">#REF!</definedName>
    <definedName name="符合全戶定義且提交所得稅清單與財產清單" localSheetId="64">#REF!</definedName>
    <definedName name="符合全戶定義且提交所得稅清單與財產清單" localSheetId="65">#REF!</definedName>
    <definedName name="符合全戶定義且提交所得稅清單與財產清單" localSheetId="21">#REF!</definedName>
    <definedName name="符合全戶定義且提交所得稅清單與財產清單" localSheetId="66">#REF!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#REF!</definedName>
    <definedName name="無須填寫" localSheetId="12">#REF!</definedName>
    <definedName name="無須填寫" localSheetId="13">#REF!</definedName>
    <definedName name="無須填寫" localSheetId="14">#REF!</definedName>
    <definedName name="無須填寫" localSheetId="15">#REF!</definedName>
    <definedName name="無須填寫" localSheetId="6">#REF!</definedName>
    <definedName name="無須填寫" localSheetId="2">#REF!</definedName>
    <definedName name="無須填寫" localSheetId="7">#REF!</definedName>
    <definedName name="無須填寫" localSheetId="8">#REF!</definedName>
    <definedName name="無須填寫" localSheetId="5">#REF!</definedName>
    <definedName name="無須填寫" localSheetId="1">#REF!</definedName>
    <definedName name="無須填寫" localSheetId="4">#REF!</definedName>
    <definedName name="無須填寫" localSheetId="9">#REF!</definedName>
    <definedName name="無須填寫" localSheetId="11">#REF!</definedName>
    <definedName name="無須填寫" localSheetId="16">#REF!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34">#REF!</definedName>
    <definedName name="無須填寫" localSheetId="35">#REF!</definedName>
    <definedName name="無須填寫" localSheetId="18">#REF!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44">#REF!</definedName>
    <definedName name="無須填寫" localSheetId="45">#REF!</definedName>
    <definedName name="無須填寫" localSheetId="19">#REF!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54">#REF!</definedName>
    <definedName name="無須填寫" localSheetId="55">#REF!</definedName>
    <definedName name="無須填寫" localSheetId="20">#REF!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60">#REF!</definedName>
    <definedName name="無須填寫" localSheetId="61">#REF!</definedName>
    <definedName name="無須填寫" localSheetId="62">#REF!</definedName>
    <definedName name="無須填寫" localSheetId="63">#REF!</definedName>
    <definedName name="無須填寫" localSheetId="64">#REF!</definedName>
    <definedName name="無須填寫" localSheetId="65">#REF!</definedName>
    <definedName name="無須填寫" localSheetId="21">#REF!</definedName>
    <definedName name="無須填寫" localSheetId="66">#REF!</definedName>
    <definedName name="無須填寫" localSheetId="22">#REF!</definedName>
    <definedName name="無須填寫" localSheetId="23">#REF!</definedName>
    <definedName name="無須填寫" localSheetId="24">#REF!</definedName>
    <definedName name="無須填寫" localSheetId="25">#REF!</definedName>
    <definedName name="無須填寫">#REF!</definedName>
    <definedName name="資料">"{=IFERROR(INDEX(資料,SMALL(IF((全戶基本定義=$J$2)*(符合全戶定義且提交所得稅清單與財產清單=$J$4),編號,FALSE),ROW(1:1)),3),"""")}"</definedName>
    <definedName name="監護人" localSheetId="12">#REF!</definedName>
    <definedName name="監護人" localSheetId="13">#REF!</definedName>
    <definedName name="監護人" localSheetId="14">#REF!</definedName>
    <definedName name="監護人" localSheetId="15">#REF!</definedName>
    <definedName name="監護人" localSheetId="6">#REF!</definedName>
    <definedName name="監護人" localSheetId="2">#REF!</definedName>
    <definedName name="監護人" localSheetId="7">#REF!</definedName>
    <definedName name="監護人" localSheetId="8">#REF!</definedName>
    <definedName name="監護人" localSheetId="5">#REF!</definedName>
    <definedName name="監護人" localSheetId="1">#REF!</definedName>
    <definedName name="監護人" localSheetId="4">#REF!</definedName>
    <definedName name="監護人" localSheetId="9">#REF!</definedName>
    <definedName name="監護人" localSheetId="11">#REF!</definedName>
    <definedName name="監護人" localSheetId="16">#REF!</definedName>
    <definedName name="監護人" localSheetId="26">#REF!</definedName>
    <definedName name="監護人" localSheetId="27">#REF!</definedName>
    <definedName name="監護人" localSheetId="28">#REF!</definedName>
    <definedName name="監護人" localSheetId="29">#REF!</definedName>
    <definedName name="監護人" localSheetId="30">#REF!</definedName>
    <definedName name="監護人" localSheetId="31">#REF!</definedName>
    <definedName name="監護人" localSheetId="32">#REF!</definedName>
    <definedName name="監護人" localSheetId="33">#REF!</definedName>
    <definedName name="監護人" localSheetId="34">#REF!</definedName>
    <definedName name="監護人" localSheetId="35">#REF!</definedName>
    <definedName name="監護人" localSheetId="18">#REF!</definedName>
    <definedName name="監護人" localSheetId="36">#REF!</definedName>
    <definedName name="監護人" localSheetId="37">#REF!</definedName>
    <definedName name="監護人" localSheetId="38">#REF!</definedName>
    <definedName name="監護人" localSheetId="39">#REF!</definedName>
    <definedName name="監護人" localSheetId="40">#REF!</definedName>
    <definedName name="監護人" localSheetId="41">#REF!</definedName>
    <definedName name="監護人" localSheetId="42">#REF!</definedName>
    <definedName name="監護人" localSheetId="43">#REF!</definedName>
    <definedName name="監護人" localSheetId="44">#REF!</definedName>
    <definedName name="監護人" localSheetId="45">#REF!</definedName>
    <definedName name="監護人" localSheetId="19">#REF!</definedName>
    <definedName name="監護人" localSheetId="46">#REF!</definedName>
    <definedName name="監護人" localSheetId="47">#REF!</definedName>
    <definedName name="監護人" localSheetId="48">#REF!</definedName>
    <definedName name="監護人" localSheetId="49">#REF!</definedName>
    <definedName name="監護人" localSheetId="50">#REF!</definedName>
    <definedName name="監護人" localSheetId="51">#REF!</definedName>
    <definedName name="監護人" localSheetId="52">#REF!</definedName>
    <definedName name="監護人" localSheetId="53">#REF!</definedName>
    <definedName name="監護人" localSheetId="54">#REF!</definedName>
    <definedName name="監護人" localSheetId="55">#REF!</definedName>
    <definedName name="監護人" localSheetId="20">#REF!</definedName>
    <definedName name="監護人" localSheetId="56">#REF!</definedName>
    <definedName name="監護人" localSheetId="57">#REF!</definedName>
    <definedName name="監護人" localSheetId="58">#REF!</definedName>
    <definedName name="監護人" localSheetId="59">#REF!</definedName>
    <definedName name="監護人" localSheetId="60">#REF!</definedName>
    <definedName name="監護人" localSheetId="61">#REF!</definedName>
    <definedName name="監護人" localSheetId="62">#REF!</definedName>
    <definedName name="監護人" localSheetId="63">#REF!</definedName>
    <definedName name="監護人" localSheetId="64">#REF!</definedName>
    <definedName name="監護人" localSheetId="65">#REF!</definedName>
    <definedName name="監護人" localSheetId="21">#REF!</definedName>
    <definedName name="監護人" localSheetId="66">#REF!</definedName>
    <definedName name="監護人" localSheetId="22">#REF!</definedName>
    <definedName name="監護人" localSheetId="23">#REF!</definedName>
    <definedName name="監護人" localSheetId="24">#REF!</definedName>
    <definedName name="監護人" localSheetId="25">#REF!</definedName>
    <definedName name="監護人">#REF!</definedName>
    <definedName name="編號" localSheetId="12">#REF!</definedName>
    <definedName name="編號" localSheetId="13">#REF!</definedName>
    <definedName name="編號" localSheetId="14">#REF!</definedName>
    <definedName name="編號" localSheetId="15">#REF!</definedName>
    <definedName name="編號" localSheetId="6">#REF!</definedName>
    <definedName name="編號" localSheetId="2">#REF!</definedName>
    <definedName name="編號" localSheetId="7">#REF!</definedName>
    <definedName name="編號" localSheetId="8">#REF!</definedName>
    <definedName name="編號" localSheetId="5">#REF!</definedName>
    <definedName name="編號" localSheetId="1">#REF!</definedName>
    <definedName name="編號" localSheetId="4">#REF!</definedName>
    <definedName name="編號" localSheetId="9">#REF!</definedName>
    <definedName name="編號" localSheetId="11">#REF!</definedName>
    <definedName name="編號" localSheetId="16">#REF!</definedName>
    <definedName name="編號" localSheetId="26">#REF!</definedName>
    <definedName name="編號" localSheetId="27">#REF!</definedName>
    <definedName name="編號" localSheetId="28">#REF!</definedName>
    <definedName name="編號" localSheetId="29">#REF!</definedName>
    <definedName name="編號" localSheetId="30">#REF!</definedName>
    <definedName name="編號" localSheetId="31">#REF!</definedName>
    <definedName name="編號" localSheetId="32">#REF!</definedName>
    <definedName name="編號" localSheetId="33">#REF!</definedName>
    <definedName name="編號" localSheetId="34">#REF!</definedName>
    <definedName name="編號" localSheetId="35">#REF!</definedName>
    <definedName name="編號" localSheetId="18">#REF!</definedName>
    <definedName name="編號" localSheetId="36">#REF!</definedName>
    <definedName name="編號" localSheetId="37">#REF!</definedName>
    <definedName name="編號" localSheetId="38">#REF!</definedName>
    <definedName name="編號" localSheetId="39">#REF!</definedName>
    <definedName name="編號" localSheetId="40">#REF!</definedName>
    <definedName name="編號" localSheetId="41">#REF!</definedName>
    <definedName name="編號" localSheetId="42">#REF!</definedName>
    <definedName name="編號" localSheetId="43">#REF!</definedName>
    <definedName name="編號" localSheetId="44">#REF!</definedName>
    <definedName name="編號" localSheetId="45">#REF!</definedName>
    <definedName name="編號" localSheetId="19">#REF!</definedName>
    <definedName name="編號" localSheetId="46">#REF!</definedName>
    <definedName name="編號" localSheetId="47">#REF!</definedName>
    <definedName name="編號" localSheetId="48">#REF!</definedName>
    <definedName name="編號" localSheetId="49">#REF!</definedName>
    <definedName name="編號" localSheetId="50">#REF!</definedName>
    <definedName name="編號" localSheetId="51">#REF!</definedName>
    <definedName name="編號" localSheetId="52">#REF!</definedName>
    <definedName name="編號" localSheetId="53">#REF!</definedName>
    <definedName name="編號" localSheetId="54">#REF!</definedName>
    <definedName name="編號" localSheetId="55">#REF!</definedName>
    <definedName name="編號" localSheetId="20">#REF!</definedName>
    <definedName name="編號" localSheetId="56">#REF!</definedName>
    <definedName name="編號" localSheetId="57">#REF!</definedName>
    <definedName name="編號" localSheetId="58">#REF!</definedName>
    <definedName name="編號" localSheetId="59">#REF!</definedName>
    <definedName name="編號" localSheetId="60">#REF!</definedName>
    <definedName name="編號" localSheetId="61">#REF!</definedName>
    <definedName name="編號" localSheetId="62">#REF!</definedName>
    <definedName name="編號" localSheetId="63">#REF!</definedName>
    <definedName name="編號" localSheetId="64">#REF!</definedName>
    <definedName name="編號" localSheetId="65">#REF!</definedName>
    <definedName name="編號" localSheetId="21">#REF!</definedName>
    <definedName name="編號" localSheetId="66">#REF!</definedName>
    <definedName name="編號" localSheetId="22">#REF!</definedName>
    <definedName name="編號" localSheetId="23">#REF!</definedName>
    <definedName name="編號" localSheetId="24">#REF!</definedName>
    <definedName name="編號" localSheetId="25">#REF!</definedName>
    <definedName name="編號">#REF!</definedName>
    <definedName name="請" localSheetId="12">#REF!</definedName>
    <definedName name="請" localSheetId="13">#REF!</definedName>
    <definedName name="請" localSheetId="14">#REF!</definedName>
    <definedName name="請" localSheetId="15">#REF!</definedName>
    <definedName name="請" localSheetId="6">#REF!</definedName>
    <definedName name="請" localSheetId="2">#REF!</definedName>
    <definedName name="請" localSheetId="7">#REF!</definedName>
    <definedName name="請" localSheetId="8">#REF!</definedName>
    <definedName name="請" localSheetId="5">#REF!</definedName>
    <definedName name="請" localSheetId="1">#REF!</definedName>
    <definedName name="請" localSheetId="4">#REF!</definedName>
    <definedName name="請" localSheetId="9">#REF!</definedName>
    <definedName name="請" localSheetId="11">#REF!</definedName>
    <definedName name="請" localSheetId="16">#REF!</definedName>
    <definedName name="請" localSheetId="26">#REF!</definedName>
    <definedName name="請" localSheetId="27">#REF!</definedName>
    <definedName name="請" localSheetId="28">#REF!</definedName>
    <definedName name="請" localSheetId="29">#REF!</definedName>
    <definedName name="請" localSheetId="30">#REF!</definedName>
    <definedName name="請" localSheetId="31">#REF!</definedName>
    <definedName name="請" localSheetId="32">#REF!</definedName>
    <definedName name="請" localSheetId="33">#REF!</definedName>
    <definedName name="請" localSheetId="34">#REF!</definedName>
    <definedName name="請" localSheetId="35">#REF!</definedName>
    <definedName name="請" localSheetId="18">#REF!</definedName>
    <definedName name="請" localSheetId="36">#REF!</definedName>
    <definedName name="請" localSheetId="37">#REF!</definedName>
    <definedName name="請" localSheetId="38">#REF!</definedName>
    <definedName name="請" localSheetId="39">#REF!</definedName>
    <definedName name="請" localSheetId="40">#REF!</definedName>
    <definedName name="請" localSheetId="41">#REF!</definedName>
    <definedName name="請" localSheetId="42">#REF!</definedName>
    <definedName name="請" localSheetId="43">#REF!</definedName>
    <definedName name="請" localSheetId="44">#REF!</definedName>
    <definedName name="請" localSheetId="45">#REF!</definedName>
    <definedName name="請" localSheetId="19">#REF!</definedName>
    <definedName name="請" localSheetId="46">#REF!</definedName>
    <definedName name="請" localSheetId="47">#REF!</definedName>
    <definedName name="請" localSheetId="48">#REF!</definedName>
    <definedName name="請" localSheetId="49">#REF!</definedName>
    <definedName name="請" localSheetId="50">#REF!</definedName>
    <definedName name="請" localSheetId="51">#REF!</definedName>
    <definedName name="請" localSheetId="52">#REF!</definedName>
    <definedName name="請" localSheetId="53">#REF!</definedName>
    <definedName name="請" localSheetId="54">#REF!</definedName>
    <definedName name="請" localSheetId="55">#REF!</definedName>
    <definedName name="請" localSheetId="20">#REF!</definedName>
    <definedName name="請" localSheetId="56">#REF!</definedName>
    <definedName name="請" localSheetId="57">#REF!</definedName>
    <definedName name="請" localSheetId="58">#REF!</definedName>
    <definedName name="請" localSheetId="59">#REF!</definedName>
    <definedName name="請" localSheetId="60">#REF!</definedName>
    <definedName name="請" localSheetId="61">#REF!</definedName>
    <definedName name="請" localSheetId="62">#REF!</definedName>
    <definedName name="請" localSheetId="63">#REF!</definedName>
    <definedName name="請" localSheetId="64">#REF!</definedName>
    <definedName name="請" localSheetId="65">#REF!</definedName>
    <definedName name="請" localSheetId="21">#REF!</definedName>
    <definedName name="請" localSheetId="66">#REF!</definedName>
    <definedName name="請" localSheetId="22">#REF!</definedName>
    <definedName name="請" localSheetId="23">#REF!</definedName>
    <definedName name="請" localSheetId="24">#REF!</definedName>
    <definedName name="請" localSheetId="25">#REF!</definedName>
    <definedName name="請">#REF!</definedName>
    <definedName name="請11" localSheetId="12">#REF!</definedName>
    <definedName name="請11" localSheetId="13">#REF!</definedName>
    <definedName name="請11" localSheetId="14">#REF!</definedName>
    <definedName name="請11" localSheetId="15">#REF!</definedName>
    <definedName name="請11" localSheetId="6">#REF!</definedName>
    <definedName name="請11" localSheetId="2">#REF!</definedName>
    <definedName name="請11" localSheetId="7">#REF!</definedName>
    <definedName name="請11" localSheetId="8">#REF!</definedName>
    <definedName name="請11" localSheetId="5">#REF!</definedName>
    <definedName name="請11" localSheetId="1">#REF!</definedName>
    <definedName name="請11" localSheetId="4">#REF!</definedName>
    <definedName name="請11" localSheetId="9">#REF!</definedName>
    <definedName name="請11" localSheetId="11">#REF!</definedName>
    <definedName name="請11" localSheetId="16">#REF!</definedName>
    <definedName name="請11" localSheetId="26">#REF!</definedName>
    <definedName name="請11" localSheetId="27">#REF!</definedName>
    <definedName name="請11" localSheetId="28">#REF!</definedName>
    <definedName name="請11" localSheetId="29">#REF!</definedName>
    <definedName name="請11" localSheetId="30">#REF!</definedName>
    <definedName name="請11" localSheetId="31">#REF!</definedName>
    <definedName name="請11" localSheetId="32">#REF!</definedName>
    <definedName name="請11" localSheetId="33">#REF!</definedName>
    <definedName name="請11" localSheetId="34">#REF!</definedName>
    <definedName name="請11" localSheetId="35">#REF!</definedName>
    <definedName name="請11" localSheetId="18">#REF!</definedName>
    <definedName name="請11" localSheetId="36">#REF!</definedName>
    <definedName name="請11" localSheetId="37">#REF!</definedName>
    <definedName name="請11" localSheetId="38">#REF!</definedName>
    <definedName name="請11" localSheetId="39">#REF!</definedName>
    <definedName name="請11" localSheetId="40">#REF!</definedName>
    <definedName name="請11" localSheetId="41">#REF!</definedName>
    <definedName name="請11" localSheetId="42">#REF!</definedName>
    <definedName name="請11" localSheetId="43">#REF!</definedName>
    <definedName name="請11" localSheetId="44">#REF!</definedName>
    <definedName name="請11" localSheetId="45">#REF!</definedName>
    <definedName name="請11" localSheetId="19">#REF!</definedName>
    <definedName name="請11" localSheetId="46">#REF!</definedName>
    <definedName name="請11" localSheetId="47">#REF!</definedName>
    <definedName name="請11" localSheetId="48">#REF!</definedName>
    <definedName name="請11" localSheetId="49">#REF!</definedName>
    <definedName name="請11" localSheetId="50">#REF!</definedName>
    <definedName name="請11" localSheetId="51">#REF!</definedName>
    <definedName name="請11" localSheetId="52">#REF!</definedName>
    <definedName name="請11" localSheetId="53">#REF!</definedName>
    <definedName name="請11" localSheetId="54">#REF!</definedName>
    <definedName name="請11" localSheetId="55">#REF!</definedName>
    <definedName name="請11" localSheetId="20">#REF!</definedName>
    <definedName name="請11" localSheetId="56">#REF!</definedName>
    <definedName name="請11" localSheetId="57">#REF!</definedName>
    <definedName name="請11" localSheetId="58">#REF!</definedName>
    <definedName name="請11" localSheetId="59">#REF!</definedName>
    <definedName name="請11" localSheetId="60">#REF!</definedName>
    <definedName name="請11" localSheetId="61">#REF!</definedName>
    <definedName name="請11" localSheetId="62">#REF!</definedName>
    <definedName name="請11" localSheetId="63">#REF!</definedName>
    <definedName name="請11" localSheetId="64">#REF!</definedName>
    <definedName name="請11" localSheetId="65">#REF!</definedName>
    <definedName name="請11" localSheetId="21">#REF!</definedName>
    <definedName name="請11" localSheetId="66">#REF!</definedName>
    <definedName name="請11" localSheetId="22">#REF!</definedName>
    <definedName name="請11" localSheetId="23">#REF!</definedName>
    <definedName name="請11" localSheetId="24">#REF!</definedName>
    <definedName name="請11" localSheetId="25">#REF!</definedName>
    <definedName name="請11">#REF!</definedName>
    <definedName name="學業成績優秀獎學金">[1]身分別金額!$G$2:$H$7</definedName>
  </definedNames>
  <calcPr calcId="191029"/>
  <customWorkbookViews>
    <customWorkbookView name="GuangYuanUser - 個人檢視畫面" guid="{2E803300-2E27-461A-90ED-497A1CF7E874}" mergeInterval="0" personalView="1" maximized="1" windowWidth="1276" windowHeight="606" tabRatio="66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62" l="1"/>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6" i="62"/>
  <c r="D7" i="76"/>
  <c r="D8" i="76"/>
  <c r="D9" i="76"/>
  <c r="D10" i="76"/>
  <c r="D11" i="76"/>
  <c r="D12" i="76"/>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6" i="76"/>
  <c r="P7" i="1"/>
  <c r="P7" i="77" s="1"/>
  <c r="P8" i="1"/>
  <c r="P8" i="77" s="1"/>
  <c r="P9" i="1"/>
  <c r="P9" i="77" s="1"/>
  <c r="A8" i="77"/>
  <c r="A9" i="77" s="1"/>
  <c r="A10" i="77" s="1"/>
  <c r="A11" i="77" s="1"/>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7" i="77"/>
  <c r="Z4" i="77"/>
  <c r="Y4" i="77"/>
  <c r="X4" i="77"/>
  <c r="W4" i="77"/>
  <c r="V4" i="77"/>
  <c r="U4" i="77"/>
  <c r="T4" i="77"/>
  <c r="S4" i="77"/>
  <c r="R4" i="77"/>
  <c r="Q4" i="77"/>
  <c r="P4" i="77"/>
  <c r="A8" i="76"/>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7" i="76"/>
  <c r="D1" i="75"/>
  <c r="CP9" i="75" l="1"/>
  <c r="CS9" i="75"/>
  <c r="DA9" i="75"/>
  <c r="DB9" i="75"/>
  <c r="DC9" i="75"/>
  <c r="DD9" i="75"/>
  <c r="DE9" i="75"/>
  <c r="CP10" i="75"/>
  <c r="CS10" i="75"/>
  <c r="DA10" i="75"/>
  <c r="DB10" i="75"/>
  <c r="DC10" i="75"/>
  <c r="DD10" i="75"/>
  <c r="DE10" i="75"/>
  <c r="CP11" i="75"/>
  <c r="CS11" i="75"/>
  <c r="DA11" i="75"/>
  <c r="DB11" i="75"/>
  <c r="DC11" i="75"/>
  <c r="DD11" i="75"/>
  <c r="DE11" i="75"/>
  <c r="CP12" i="75"/>
  <c r="CS12" i="75"/>
  <c r="DA12" i="75"/>
  <c r="DB12" i="75"/>
  <c r="DC12" i="75"/>
  <c r="DD12" i="75"/>
  <c r="DE12" i="75"/>
  <c r="CP13" i="75"/>
  <c r="CS13" i="75"/>
  <c r="DA13" i="75"/>
  <c r="DB13" i="75"/>
  <c r="DC13" i="75"/>
  <c r="DD13" i="75"/>
  <c r="DE13" i="75"/>
  <c r="CP14" i="75"/>
  <c r="CS14" i="75"/>
  <c r="DA14" i="75"/>
  <c r="DB14" i="75"/>
  <c r="DC14" i="75"/>
  <c r="DD14" i="75"/>
  <c r="DE14" i="75"/>
  <c r="CP15" i="75"/>
  <c r="CS15" i="75"/>
  <c r="DA15" i="75"/>
  <c r="DB15" i="75"/>
  <c r="DC15" i="75"/>
  <c r="DD15" i="75"/>
  <c r="DE15" i="75"/>
  <c r="CP16" i="75"/>
  <c r="CS16" i="75"/>
  <c r="DA16" i="75"/>
  <c r="DB16" i="75"/>
  <c r="DC16" i="75"/>
  <c r="DD16" i="75"/>
  <c r="DE16" i="75"/>
  <c r="CP17" i="75"/>
  <c r="CS17" i="75"/>
  <c r="DA17" i="75"/>
  <c r="DB17" i="75"/>
  <c r="DC17" i="75"/>
  <c r="DD17" i="75"/>
  <c r="DE17" i="75"/>
  <c r="CP18" i="75"/>
  <c r="CS18" i="75"/>
  <c r="DA18" i="75"/>
  <c r="DB18" i="75"/>
  <c r="DC18" i="75"/>
  <c r="DD18" i="75"/>
  <c r="DE18" i="75"/>
  <c r="CP19" i="75"/>
  <c r="CS19" i="75"/>
  <c r="DA19" i="75"/>
  <c r="DB19" i="75"/>
  <c r="DC19" i="75"/>
  <c r="DD19" i="75"/>
  <c r="DE19" i="75"/>
  <c r="CP20" i="75"/>
  <c r="CS20" i="75"/>
  <c r="DA20" i="75"/>
  <c r="DB20" i="75"/>
  <c r="DC20" i="75"/>
  <c r="DD20" i="75"/>
  <c r="DE20" i="75"/>
  <c r="CP21" i="75"/>
  <c r="CS21" i="75"/>
  <c r="DA21" i="75"/>
  <c r="DB21" i="75"/>
  <c r="DC21" i="75"/>
  <c r="DD21" i="75"/>
  <c r="DE21" i="75"/>
  <c r="CP22" i="75"/>
  <c r="CS22" i="75"/>
  <c r="DA22" i="75"/>
  <c r="DB22" i="75"/>
  <c r="DC22" i="75"/>
  <c r="DD22" i="75"/>
  <c r="DE22" i="75"/>
  <c r="CP23" i="75"/>
  <c r="CS23" i="75"/>
  <c r="DA23" i="75"/>
  <c r="DB23" i="75"/>
  <c r="DC23" i="75"/>
  <c r="DD23" i="75"/>
  <c r="DE23" i="75"/>
  <c r="CP24" i="75"/>
  <c r="CS24" i="75"/>
  <c r="DA24" i="75"/>
  <c r="DB24" i="75"/>
  <c r="DC24" i="75"/>
  <c r="DD24" i="75"/>
  <c r="DE24" i="75"/>
  <c r="CP25" i="75"/>
  <c r="CS25" i="75"/>
  <c r="DA25" i="75"/>
  <c r="DB25" i="75"/>
  <c r="DC25" i="75"/>
  <c r="DD25" i="75"/>
  <c r="DE25" i="75"/>
  <c r="CP26" i="75"/>
  <c r="CS26" i="75"/>
  <c r="DA26" i="75"/>
  <c r="DB26" i="75"/>
  <c r="DC26" i="75"/>
  <c r="DD26" i="75"/>
  <c r="DE26" i="75"/>
  <c r="CP27" i="75"/>
  <c r="CS27" i="75"/>
  <c r="DA27" i="75"/>
  <c r="DB27" i="75"/>
  <c r="DC27" i="75"/>
  <c r="DD27" i="75"/>
  <c r="DE27" i="75"/>
  <c r="CP28" i="75"/>
  <c r="CS28" i="75"/>
  <c r="DA28" i="75"/>
  <c r="DB28" i="75"/>
  <c r="DC28" i="75"/>
  <c r="DD28" i="75"/>
  <c r="DE28" i="75"/>
  <c r="CP29" i="75"/>
  <c r="CS29" i="75"/>
  <c r="DA29" i="75"/>
  <c r="DB29" i="75"/>
  <c r="DC29" i="75"/>
  <c r="DD29" i="75"/>
  <c r="DE29" i="75"/>
  <c r="CP30" i="75"/>
  <c r="CS30" i="75"/>
  <c r="DA30" i="75"/>
  <c r="DB30" i="75"/>
  <c r="DC30" i="75"/>
  <c r="DD30" i="75"/>
  <c r="DE30" i="75"/>
  <c r="CP31" i="75"/>
  <c r="CS31" i="75"/>
  <c r="DA31" i="75"/>
  <c r="DB31" i="75"/>
  <c r="DC31" i="75"/>
  <c r="DD31" i="75"/>
  <c r="DE31" i="75"/>
  <c r="CP32" i="75"/>
  <c r="CS32" i="75"/>
  <c r="DA32" i="75"/>
  <c r="DB32" i="75"/>
  <c r="DC32" i="75"/>
  <c r="DD32" i="75"/>
  <c r="DE32" i="75"/>
  <c r="CP33" i="75"/>
  <c r="CS33" i="75"/>
  <c r="DA33" i="75"/>
  <c r="DB33" i="75"/>
  <c r="DC33" i="75"/>
  <c r="DD33" i="75"/>
  <c r="DE33" i="75"/>
  <c r="CP34" i="75"/>
  <c r="CS34" i="75"/>
  <c r="DA34" i="75"/>
  <c r="DB34" i="75"/>
  <c r="DC34" i="75"/>
  <c r="DD34" i="75"/>
  <c r="DE34" i="75"/>
  <c r="CP35" i="75"/>
  <c r="CS35" i="75"/>
  <c r="DA35" i="75"/>
  <c r="DB35" i="75"/>
  <c r="DC35" i="75"/>
  <c r="DD35" i="75"/>
  <c r="DE35" i="75"/>
  <c r="CP36" i="75"/>
  <c r="CS36" i="75"/>
  <c r="DA36" i="75"/>
  <c r="DB36" i="75"/>
  <c r="DC36" i="75"/>
  <c r="DD36" i="75"/>
  <c r="DE36" i="75"/>
  <c r="CP37" i="75"/>
  <c r="CS37" i="75"/>
  <c r="DA37" i="75"/>
  <c r="DB37" i="75"/>
  <c r="DC37" i="75"/>
  <c r="DD37" i="75"/>
  <c r="DE37" i="75"/>
  <c r="CP38" i="75"/>
  <c r="CS38" i="75"/>
  <c r="DA38" i="75"/>
  <c r="DB38" i="75"/>
  <c r="DC38" i="75"/>
  <c r="DD38" i="75"/>
  <c r="DE38" i="75"/>
  <c r="CP39" i="75"/>
  <c r="CS39" i="75"/>
  <c r="DA39" i="75"/>
  <c r="DB39" i="75"/>
  <c r="DC39" i="75"/>
  <c r="DD39" i="75"/>
  <c r="DE39" i="75"/>
  <c r="CP40" i="75"/>
  <c r="CS40" i="75"/>
  <c r="DA40" i="75"/>
  <c r="DB40" i="75"/>
  <c r="DC40" i="75"/>
  <c r="DD40" i="75"/>
  <c r="DE40" i="75"/>
  <c r="CP41" i="75"/>
  <c r="CS41" i="75"/>
  <c r="DA41" i="75"/>
  <c r="DB41" i="75"/>
  <c r="DC41" i="75"/>
  <c r="DD41" i="75"/>
  <c r="DE41" i="75"/>
  <c r="CP42" i="75"/>
  <c r="CS42" i="75"/>
  <c r="DA42" i="75"/>
  <c r="DB42" i="75"/>
  <c r="DC42" i="75"/>
  <c r="DD42" i="75"/>
  <c r="DE42" i="75"/>
  <c r="CP43" i="75"/>
  <c r="CS43" i="75"/>
  <c r="DA43" i="75"/>
  <c r="DB43" i="75"/>
  <c r="DC43" i="75"/>
  <c r="DD43" i="75"/>
  <c r="DE43" i="75"/>
  <c r="CP44" i="75"/>
  <c r="CS44" i="75"/>
  <c r="DA44" i="75"/>
  <c r="DB44" i="75"/>
  <c r="DC44" i="75"/>
  <c r="DD44" i="75"/>
  <c r="DE44" i="75"/>
  <c r="CP45" i="75"/>
  <c r="CS45" i="75"/>
  <c r="DA45" i="75"/>
  <c r="DB45" i="75"/>
  <c r="DC45" i="75"/>
  <c r="DD45" i="75"/>
  <c r="DE45" i="75"/>
  <c r="CP46" i="75"/>
  <c r="CS46" i="75"/>
  <c r="DA46" i="75"/>
  <c r="DB46" i="75"/>
  <c r="DC46" i="75"/>
  <c r="DD46" i="75"/>
  <c r="DE46" i="75"/>
  <c r="CP47" i="75"/>
  <c r="CS47" i="75"/>
  <c r="DA47" i="75"/>
  <c r="DB47" i="75"/>
  <c r="DC47" i="75"/>
  <c r="DD47" i="75"/>
  <c r="DE47" i="75"/>
  <c r="CP48" i="75"/>
  <c r="CS48" i="75"/>
  <c r="DA48" i="75"/>
  <c r="DB48" i="75"/>
  <c r="DC48" i="75"/>
  <c r="DD48" i="75"/>
  <c r="DE48" i="75"/>
  <c r="CP49" i="75"/>
  <c r="CS49" i="75"/>
  <c r="DA49" i="75"/>
  <c r="DB49" i="75"/>
  <c r="DC49" i="75"/>
  <c r="DD49" i="75"/>
  <c r="DE49" i="75"/>
  <c r="CP50" i="75"/>
  <c r="CS50" i="75"/>
  <c r="DA50" i="75"/>
  <c r="DB50" i="75"/>
  <c r="DC50" i="75"/>
  <c r="DD50" i="75"/>
  <c r="DE50" i="75"/>
  <c r="CP51" i="75"/>
  <c r="CS51" i="75"/>
  <c r="DA51" i="75"/>
  <c r="DB51" i="75"/>
  <c r="DC51" i="75"/>
  <c r="DD51" i="75"/>
  <c r="DE51" i="75"/>
  <c r="CP52" i="75"/>
  <c r="CS52" i="75"/>
  <c r="DA52" i="75"/>
  <c r="DB52" i="75"/>
  <c r="DC52" i="75"/>
  <c r="DD52" i="75"/>
  <c r="DE52" i="75"/>
  <c r="CP53" i="75"/>
  <c r="CS53" i="75"/>
  <c r="DA53" i="75"/>
  <c r="DB53" i="75"/>
  <c r="DC53" i="75"/>
  <c r="DD53" i="75"/>
  <c r="DE53" i="75"/>
  <c r="CP54" i="75"/>
  <c r="CS54" i="75"/>
  <c r="DA54" i="75"/>
  <c r="DB54" i="75"/>
  <c r="DC54" i="75"/>
  <c r="DD54" i="75"/>
  <c r="DE54" i="75"/>
  <c r="CP55" i="75"/>
  <c r="CS55" i="75"/>
  <c r="DA55" i="75"/>
  <c r="DB55" i="75"/>
  <c r="DC55" i="75"/>
  <c r="DD55" i="75"/>
  <c r="DE55" i="75"/>
  <c r="CP56" i="75"/>
  <c r="CS56" i="75"/>
  <c r="DA56" i="75"/>
  <c r="DB56" i="75"/>
  <c r="DC56" i="75"/>
  <c r="DD56" i="75"/>
  <c r="DE56" i="75"/>
  <c r="CP57" i="75"/>
  <c r="CS57" i="75"/>
  <c r="DA57" i="75"/>
  <c r="DB57" i="75"/>
  <c r="DC57" i="75"/>
  <c r="DD57" i="75"/>
  <c r="DE57" i="75"/>
  <c r="CP8" i="75"/>
  <c r="CS8" i="75"/>
  <c r="DA8" i="75"/>
  <c r="DB8" i="75"/>
  <c r="DC8" i="75"/>
  <c r="DD8" i="75"/>
  <c r="DE8" i="75"/>
  <c r="S39" i="75"/>
  <c r="S37" i="75"/>
  <c r="S35" i="75"/>
  <c r="S33" i="75"/>
  <c r="S31" i="75"/>
  <c r="S29" i="75"/>
  <c r="S27" i="75"/>
  <c r="S25" i="75"/>
  <c r="S23" i="75"/>
  <c r="S21" i="75"/>
  <c r="S19" i="75"/>
  <c r="S17" i="75"/>
  <c r="S15" i="75"/>
  <c r="S13" i="75"/>
  <c r="S11" i="75"/>
  <c r="B9" i="75"/>
  <c r="C9" i="75"/>
  <c r="D9" i="75"/>
  <c r="E9" i="75"/>
  <c r="F9" i="75"/>
  <c r="G9" i="75"/>
  <c r="H9" i="75"/>
  <c r="I9" i="75"/>
  <c r="J9" i="75"/>
  <c r="K9" i="75"/>
  <c r="L9" i="75"/>
  <c r="M9" i="75"/>
  <c r="N9" i="75"/>
  <c r="O9" i="75"/>
  <c r="P9" i="75"/>
  <c r="Q9" i="75"/>
  <c r="R9" i="75"/>
  <c r="S9" i="75"/>
  <c r="T9" i="75"/>
  <c r="U9" i="75"/>
  <c r="V9" i="75"/>
  <c r="W9" i="75"/>
  <c r="X9" i="75"/>
  <c r="Y9" i="75"/>
  <c r="Z9" i="75"/>
  <c r="AA9" i="75"/>
  <c r="AB9" i="75"/>
  <c r="AC9" i="75"/>
  <c r="AD9" i="75"/>
  <c r="AE9" i="75"/>
  <c r="AF9" i="75"/>
  <c r="AG9" i="75"/>
  <c r="AH9" i="75"/>
  <c r="AI9" i="75"/>
  <c r="AJ9" i="75"/>
  <c r="AK9" i="75"/>
  <c r="AL9" i="75"/>
  <c r="AM9" i="75"/>
  <c r="AN9" i="75"/>
  <c r="AO9" i="75"/>
  <c r="AP9" i="75"/>
  <c r="AQ9" i="75"/>
  <c r="AR9" i="75"/>
  <c r="AS9" i="75"/>
  <c r="AT9" i="75"/>
  <c r="AU9" i="75"/>
  <c r="AV9" i="75"/>
  <c r="AW9" i="75"/>
  <c r="AX9" i="75"/>
  <c r="AY9" i="75"/>
  <c r="AZ9" i="75"/>
  <c r="BA9" i="75"/>
  <c r="BB9" i="75"/>
  <c r="BC9" i="75"/>
  <c r="BD9" i="75"/>
  <c r="BE9" i="75"/>
  <c r="BF9" i="75"/>
  <c r="BG9" i="75"/>
  <c r="BH9" i="75"/>
  <c r="BI9" i="75"/>
  <c r="BJ9" i="75"/>
  <c r="BK9" i="75"/>
  <c r="BL9" i="75"/>
  <c r="BM9" i="75"/>
  <c r="BN9" i="75"/>
  <c r="BO9" i="75"/>
  <c r="BP9" i="75"/>
  <c r="BQ9" i="75"/>
  <c r="BR9" i="75"/>
  <c r="BS9" i="75"/>
  <c r="BT9" i="75"/>
  <c r="BU9" i="75"/>
  <c r="BV9" i="75"/>
  <c r="BW9" i="75"/>
  <c r="BX9" i="75"/>
  <c r="BY9" i="75"/>
  <c r="BZ9" i="75"/>
  <c r="CA9" i="75"/>
  <c r="CB9" i="75"/>
  <c r="CC9" i="75"/>
  <c r="CD9" i="75"/>
  <c r="CE9" i="75"/>
  <c r="CF9" i="75"/>
  <c r="CG9" i="75"/>
  <c r="CH9" i="75"/>
  <c r="CI9" i="75"/>
  <c r="CJ9" i="75"/>
  <c r="CK9" i="75"/>
  <c r="CL9" i="75"/>
  <c r="CM9" i="75"/>
  <c r="CN9" i="75"/>
  <c r="B10" i="75"/>
  <c r="C10" i="75"/>
  <c r="D10" i="75"/>
  <c r="E10" i="75"/>
  <c r="F10" i="75"/>
  <c r="G10" i="75"/>
  <c r="H10" i="75"/>
  <c r="I10" i="75"/>
  <c r="J10" i="75"/>
  <c r="K10" i="75"/>
  <c r="L10" i="75"/>
  <c r="M10" i="75"/>
  <c r="N10" i="75"/>
  <c r="O10" i="75"/>
  <c r="P10" i="75"/>
  <c r="Q10" i="75"/>
  <c r="R10" i="75"/>
  <c r="S10" i="75"/>
  <c r="T10" i="75"/>
  <c r="U10" i="75"/>
  <c r="V10" i="75"/>
  <c r="W10" i="75"/>
  <c r="X10" i="75"/>
  <c r="Y10" i="75"/>
  <c r="Z10" i="75"/>
  <c r="AA10" i="75"/>
  <c r="AB10" i="75"/>
  <c r="AC10" i="75"/>
  <c r="AD10" i="75"/>
  <c r="AE10" i="75"/>
  <c r="AF10" i="75"/>
  <c r="AG10" i="75"/>
  <c r="AH10" i="75"/>
  <c r="AI10" i="75"/>
  <c r="AJ10" i="75"/>
  <c r="AK10" i="75"/>
  <c r="AL10" i="75"/>
  <c r="AM10" i="75"/>
  <c r="AN10" i="75"/>
  <c r="AO10" i="75"/>
  <c r="AP10" i="75"/>
  <c r="AQ10" i="75"/>
  <c r="AR10" i="75"/>
  <c r="AS10" i="75"/>
  <c r="AT10" i="75"/>
  <c r="AU10" i="75"/>
  <c r="AV10" i="75"/>
  <c r="AW10" i="75"/>
  <c r="AX10" i="75"/>
  <c r="AY10" i="75"/>
  <c r="AZ10" i="75"/>
  <c r="BA10" i="75"/>
  <c r="BB10" i="75"/>
  <c r="BC10" i="75"/>
  <c r="BD10" i="75"/>
  <c r="BE10" i="75"/>
  <c r="BF10" i="75"/>
  <c r="BG10" i="75"/>
  <c r="BH10" i="75"/>
  <c r="BI10" i="75"/>
  <c r="BJ10" i="75"/>
  <c r="BK10" i="75"/>
  <c r="BL10" i="75"/>
  <c r="BM10" i="75"/>
  <c r="BN10" i="75"/>
  <c r="BO10" i="75"/>
  <c r="BP10" i="75"/>
  <c r="BQ10" i="75"/>
  <c r="BR10" i="75"/>
  <c r="BS10" i="75"/>
  <c r="BT10" i="75"/>
  <c r="BU10" i="75"/>
  <c r="BV10" i="75"/>
  <c r="BW10" i="75"/>
  <c r="BX10" i="75"/>
  <c r="BY10" i="75"/>
  <c r="BZ10" i="75"/>
  <c r="CA10" i="75"/>
  <c r="CB10" i="75"/>
  <c r="CC10" i="75"/>
  <c r="CD10" i="75"/>
  <c r="CE10" i="75"/>
  <c r="CF10" i="75"/>
  <c r="CG10" i="75"/>
  <c r="CH10" i="75"/>
  <c r="CI10" i="75"/>
  <c r="CJ10" i="75"/>
  <c r="CK10" i="75"/>
  <c r="CL10" i="75"/>
  <c r="CM10" i="75"/>
  <c r="CN10" i="75"/>
  <c r="B11" i="75"/>
  <c r="C11" i="75"/>
  <c r="D11" i="75"/>
  <c r="E11" i="75"/>
  <c r="F11" i="75"/>
  <c r="G11" i="75"/>
  <c r="H11" i="75"/>
  <c r="I11" i="75"/>
  <c r="J11" i="75"/>
  <c r="K11" i="75"/>
  <c r="L11" i="75"/>
  <c r="M11" i="75"/>
  <c r="N11" i="75"/>
  <c r="O11" i="75"/>
  <c r="P11" i="75"/>
  <c r="Q11" i="75"/>
  <c r="R11" i="75"/>
  <c r="T11" i="75"/>
  <c r="U11" i="75"/>
  <c r="V11" i="75"/>
  <c r="W11" i="75"/>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AV11" i="75"/>
  <c r="AW11" i="75"/>
  <c r="AX11" i="75"/>
  <c r="AY11" i="75"/>
  <c r="AZ11" i="75"/>
  <c r="BA11" i="75"/>
  <c r="BB11" i="75"/>
  <c r="BC11" i="75"/>
  <c r="BD11" i="75"/>
  <c r="BE11" i="75"/>
  <c r="BF11" i="75"/>
  <c r="BG11" i="75"/>
  <c r="BH11" i="75"/>
  <c r="BI11" i="75"/>
  <c r="BJ11" i="75"/>
  <c r="BK11" i="75"/>
  <c r="BL11" i="75"/>
  <c r="BM11" i="75"/>
  <c r="BN11" i="75"/>
  <c r="BO11" i="75"/>
  <c r="BP11" i="75"/>
  <c r="BQ11" i="75"/>
  <c r="BR11" i="75"/>
  <c r="BS11" i="75"/>
  <c r="BT11" i="75"/>
  <c r="BU11" i="75"/>
  <c r="BV11" i="75"/>
  <c r="BW11" i="75"/>
  <c r="BX11" i="75"/>
  <c r="BY11" i="75"/>
  <c r="BZ11" i="75"/>
  <c r="CA11" i="75"/>
  <c r="CB11" i="75"/>
  <c r="CC11" i="75"/>
  <c r="CD11" i="75"/>
  <c r="CE11" i="75"/>
  <c r="CF11" i="75"/>
  <c r="CG11" i="75"/>
  <c r="CH11" i="75"/>
  <c r="CI11" i="75"/>
  <c r="CJ11" i="75"/>
  <c r="CK11" i="75"/>
  <c r="CL11" i="75"/>
  <c r="CM11" i="75"/>
  <c r="CN11" i="75"/>
  <c r="B12" i="75"/>
  <c r="C12" i="75"/>
  <c r="D12" i="75"/>
  <c r="E12" i="75"/>
  <c r="F12" i="75"/>
  <c r="G12" i="75"/>
  <c r="H12" i="75"/>
  <c r="I12" i="75"/>
  <c r="J12" i="75"/>
  <c r="K12" i="75"/>
  <c r="L12" i="75"/>
  <c r="M12" i="75"/>
  <c r="N12" i="75"/>
  <c r="O12" i="75"/>
  <c r="P12" i="75"/>
  <c r="Q12" i="75"/>
  <c r="R12" i="75"/>
  <c r="S12" i="75"/>
  <c r="T12" i="75"/>
  <c r="U12" i="75"/>
  <c r="V12" i="75"/>
  <c r="W12" i="75"/>
  <c r="X12" i="75"/>
  <c r="Y12" i="75"/>
  <c r="Z12" i="75"/>
  <c r="AA12" i="75"/>
  <c r="AB12" i="75"/>
  <c r="AC12" i="75"/>
  <c r="AD12" i="75"/>
  <c r="AE12" i="75"/>
  <c r="AF12" i="75"/>
  <c r="AG12" i="75"/>
  <c r="AH12" i="75"/>
  <c r="AI12" i="75"/>
  <c r="AJ12" i="75"/>
  <c r="AK12" i="75"/>
  <c r="AL12" i="75"/>
  <c r="AM12" i="75"/>
  <c r="AN12" i="75"/>
  <c r="AO12" i="75"/>
  <c r="AP12" i="75"/>
  <c r="AQ12" i="75"/>
  <c r="AR12" i="75"/>
  <c r="AS12" i="75"/>
  <c r="AT12" i="75"/>
  <c r="AU12" i="75"/>
  <c r="AV12" i="75"/>
  <c r="AW12" i="75"/>
  <c r="AX12" i="75"/>
  <c r="AY12" i="75"/>
  <c r="AZ12" i="75"/>
  <c r="BA12" i="75"/>
  <c r="BB12" i="75"/>
  <c r="BC12" i="75"/>
  <c r="BD12" i="75"/>
  <c r="BE12" i="75"/>
  <c r="BF12" i="75"/>
  <c r="BG12" i="75"/>
  <c r="BH12" i="75"/>
  <c r="BI12" i="75"/>
  <c r="BJ12" i="75"/>
  <c r="BK12" i="75"/>
  <c r="BL12" i="75"/>
  <c r="BM12" i="75"/>
  <c r="BN12" i="75"/>
  <c r="BO12" i="75"/>
  <c r="BP12" i="75"/>
  <c r="BQ12" i="75"/>
  <c r="BR12" i="75"/>
  <c r="BS12" i="75"/>
  <c r="BT12" i="75"/>
  <c r="BU12" i="75"/>
  <c r="BV12" i="75"/>
  <c r="BW12" i="75"/>
  <c r="BX12" i="75"/>
  <c r="BY12" i="75"/>
  <c r="BZ12" i="75"/>
  <c r="CA12" i="75"/>
  <c r="CB12" i="75"/>
  <c r="CC12" i="75"/>
  <c r="CD12" i="75"/>
  <c r="CE12" i="75"/>
  <c r="CF12" i="75"/>
  <c r="CG12" i="75"/>
  <c r="CH12" i="75"/>
  <c r="CI12" i="75"/>
  <c r="CJ12" i="75"/>
  <c r="CK12" i="75"/>
  <c r="CL12" i="75"/>
  <c r="CM12" i="75"/>
  <c r="CN12" i="75"/>
  <c r="B13" i="75"/>
  <c r="C13" i="75"/>
  <c r="D13" i="75"/>
  <c r="E13" i="75"/>
  <c r="F13" i="75"/>
  <c r="G13" i="75"/>
  <c r="H13" i="75"/>
  <c r="I13" i="75"/>
  <c r="J13" i="75"/>
  <c r="K13" i="75"/>
  <c r="L13" i="75"/>
  <c r="M13" i="75"/>
  <c r="N13" i="75"/>
  <c r="O13" i="75"/>
  <c r="P13" i="75"/>
  <c r="Q13" i="75"/>
  <c r="R13" i="75"/>
  <c r="T13" i="75"/>
  <c r="U13" i="75"/>
  <c r="V13" i="75"/>
  <c r="W13" i="75"/>
  <c r="X13" i="75"/>
  <c r="Y13" i="75"/>
  <c r="Z13" i="75"/>
  <c r="AA13" i="75"/>
  <c r="AB13" i="75"/>
  <c r="AC13" i="75"/>
  <c r="AD13" i="75"/>
  <c r="AE13" i="75"/>
  <c r="AF13" i="75"/>
  <c r="AG13" i="75"/>
  <c r="AH13" i="75"/>
  <c r="AI13" i="75"/>
  <c r="AJ13" i="75"/>
  <c r="AK13" i="75"/>
  <c r="AL13" i="75"/>
  <c r="AM13" i="75"/>
  <c r="AN13" i="75"/>
  <c r="AO13" i="75"/>
  <c r="AP13" i="75"/>
  <c r="AQ13" i="75"/>
  <c r="AR13" i="75"/>
  <c r="AS13" i="75"/>
  <c r="AT13" i="75"/>
  <c r="AU13" i="75"/>
  <c r="AV13" i="75"/>
  <c r="AW13" i="75"/>
  <c r="AX13" i="75"/>
  <c r="AY13" i="75"/>
  <c r="AZ13" i="75"/>
  <c r="BA13" i="75"/>
  <c r="BB13" i="75"/>
  <c r="BC13" i="75"/>
  <c r="BD13" i="75"/>
  <c r="BE13" i="75"/>
  <c r="BF13" i="75"/>
  <c r="BG13" i="75"/>
  <c r="BH13" i="75"/>
  <c r="BI13" i="75"/>
  <c r="BJ13" i="75"/>
  <c r="BK13" i="75"/>
  <c r="BL13" i="75"/>
  <c r="BM13" i="75"/>
  <c r="BN13" i="75"/>
  <c r="BO13" i="75"/>
  <c r="BP13" i="75"/>
  <c r="BQ13" i="75"/>
  <c r="BR13" i="75"/>
  <c r="BS13" i="75"/>
  <c r="BT13" i="75"/>
  <c r="BU13" i="75"/>
  <c r="BV13" i="75"/>
  <c r="BW13" i="75"/>
  <c r="BX13" i="75"/>
  <c r="BY13" i="75"/>
  <c r="BZ13" i="75"/>
  <c r="CA13" i="75"/>
  <c r="CB13" i="75"/>
  <c r="CC13" i="75"/>
  <c r="CD13" i="75"/>
  <c r="CE13" i="75"/>
  <c r="CF13" i="75"/>
  <c r="CG13" i="75"/>
  <c r="CH13" i="75"/>
  <c r="CI13" i="75"/>
  <c r="CJ13" i="75"/>
  <c r="CK13" i="75"/>
  <c r="CL13" i="75"/>
  <c r="CM13" i="75"/>
  <c r="CN13" i="75"/>
  <c r="B14" i="75"/>
  <c r="C14" i="75"/>
  <c r="D14" i="75"/>
  <c r="E14" i="75"/>
  <c r="F14" i="75"/>
  <c r="G14" i="75"/>
  <c r="H14" i="75"/>
  <c r="I14" i="75"/>
  <c r="J14" i="75"/>
  <c r="K14" i="75"/>
  <c r="L14" i="75"/>
  <c r="M14" i="75"/>
  <c r="N14" i="75"/>
  <c r="O14" i="75"/>
  <c r="P14" i="75"/>
  <c r="Q14" i="75"/>
  <c r="R14" i="75"/>
  <c r="S14" i="75"/>
  <c r="T14" i="75"/>
  <c r="U14" i="75"/>
  <c r="V14" i="75"/>
  <c r="W14" i="75"/>
  <c r="X14" i="75"/>
  <c r="Y14" i="75"/>
  <c r="Z14" i="75"/>
  <c r="AA14" i="75"/>
  <c r="AB14" i="75"/>
  <c r="AC14" i="75"/>
  <c r="AD14" i="75"/>
  <c r="AE14" i="75"/>
  <c r="AF14" i="75"/>
  <c r="AG14" i="75"/>
  <c r="AH14" i="75"/>
  <c r="AI14" i="75"/>
  <c r="AJ14" i="75"/>
  <c r="AK14" i="75"/>
  <c r="AL14" i="75"/>
  <c r="AM14" i="75"/>
  <c r="AN14" i="75"/>
  <c r="AO14" i="75"/>
  <c r="AP14" i="75"/>
  <c r="AQ14" i="75"/>
  <c r="AR14" i="75"/>
  <c r="AS14" i="75"/>
  <c r="AT14" i="75"/>
  <c r="AU14" i="75"/>
  <c r="AV14" i="75"/>
  <c r="AW14" i="75"/>
  <c r="AX14" i="75"/>
  <c r="AY14" i="75"/>
  <c r="AZ14" i="75"/>
  <c r="BA14" i="75"/>
  <c r="BB14" i="75"/>
  <c r="BC14" i="75"/>
  <c r="BD14" i="75"/>
  <c r="BE14" i="75"/>
  <c r="BF14" i="75"/>
  <c r="BG14" i="75"/>
  <c r="BH14" i="75"/>
  <c r="BI14" i="75"/>
  <c r="BJ14" i="75"/>
  <c r="BK14" i="75"/>
  <c r="BL14" i="75"/>
  <c r="BM14" i="75"/>
  <c r="BN14" i="75"/>
  <c r="BO14" i="75"/>
  <c r="BP14" i="75"/>
  <c r="BQ14" i="75"/>
  <c r="BR14" i="75"/>
  <c r="BS14" i="75"/>
  <c r="BT14" i="75"/>
  <c r="BU14" i="75"/>
  <c r="BV14" i="75"/>
  <c r="BW14" i="75"/>
  <c r="BX14" i="75"/>
  <c r="BY14" i="75"/>
  <c r="BZ14" i="75"/>
  <c r="CA14" i="75"/>
  <c r="CB14" i="75"/>
  <c r="CC14" i="75"/>
  <c r="CD14" i="75"/>
  <c r="CE14" i="75"/>
  <c r="CF14" i="75"/>
  <c r="CG14" i="75"/>
  <c r="CH14" i="75"/>
  <c r="CI14" i="75"/>
  <c r="CJ14" i="75"/>
  <c r="CK14" i="75"/>
  <c r="CL14" i="75"/>
  <c r="CM14" i="75"/>
  <c r="CN14" i="75"/>
  <c r="B15" i="75"/>
  <c r="C15" i="75"/>
  <c r="D15" i="75"/>
  <c r="E15" i="75"/>
  <c r="F15" i="75"/>
  <c r="G15" i="75"/>
  <c r="H15" i="75"/>
  <c r="I15" i="75"/>
  <c r="J15" i="75"/>
  <c r="K15" i="75"/>
  <c r="L15" i="75"/>
  <c r="M15" i="75"/>
  <c r="N15" i="75"/>
  <c r="O15" i="75"/>
  <c r="P15" i="75"/>
  <c r="Q15" i="75"/>
  <c r="R15" i="75"/>
  <c r="T15" i="75"/>
  <c r="U15" i="75"/>
  <c r="V15" i="75"/>
  <c r="W15" i="75"/>
  <c r="X15" i="75"/>
  <c r="Y15" i="75"/>
  <c r="Z15" i="75"/>
  <c r="AA15" i="75"/>
  <c r="AB15" i="75"/>
  <c r="AC15" i="75"/>
  <c r="AD15" i="75"/>
  <c r="AE15" i="75"/>
  <c r="AF15" i="75"/>
  <c r="AG15" i="75"/>
  <c r="AH15" i="75"/>
  <c r="AI15" i="75"/>
  <c r="AJ15" i="75"/>
  <c r="AK15" i="75"/>
  <c r="AL15" i="75"/>
  <c r="AM15" i="75"/>
  <c r="AN15" i="75"/>
  <c r="AO15" i="75"/>
  <c r="AP15" i="75"/>
  <c r="AQ15" i="75"/>
  <c r="AR15" i="75"/>
  <c r="AS15" i="75"/>
  <c r="AT15" i="75"/>
  <c r="AU15" i="75"/>
  <c r="AV15" i="75"/>
  <c r="AW15" i="75"/>
  <c r="AX15" i="75"/>
  <c r="AY15" i="75"/>
  <c r="AZ15" i="75"/>
  <c r="BA15" i="75"/>
  <c r="BB15" i="75"/>
  <c r="BC15" i="75"/>
  <c r="BD15" i="75"/>
  <c r="BE15" i="75"/>
  <c r="BF15" i="75"/>
  <c r="BG15" i="75"/>
  <c r="BH15" i="75"/>
  <c r="BI15" i="75"/>
  <c r="BJ15" i="75"/>
  <c r="BK15" i="75"/>
  <c r="BL15" i="75"/>
  <c r="BM15" i="75"/>
  <c r="BN15" i="75"/>
  <c r="BO15" i="75"/>
  <c r="BP15" i="75"/>
  <c r="BQ15" i="75"/>
  <c r="BR15" i="75"/>
  <c r="BS15" i="75"/>
  <c r="BT15" i="75"/>
  <c r="BU15" i="75"/>
  <c r="BV15" i="75"/>
  <c r="BW15" i="75"/>
  <c r="BX15" i="75"/>
  <c r="BY15" i="75"/>
  <c r="BZ15" i="75"/>
  <c r="CA15" i="75"/>
  <c r="CB15" i="75"/>
  <c r="CC15" i="75"/>
  <c r="CD15" i="75"/>
  <c r="CE15" i="75"/>
  <c r="CF15" i="75"/>
  <c r="CG15" i="75"/>
  <c r="CH15" i="75"/>
  <c r="CI15" i="75"/>
  <c r="CJ15" i="75"/>
  <c r="CK15" i="75"/>
  <c r="CL15" i="75"/>
  <c r="CM15" i="75"/>
  <c r="CN15" i="75"/>
  <c r="B16" i="75"/>
  <c r="C16" i="75"/>
  <c r="D16" i="75"/>
  <c r="E16" i="75"/>
  <c r="F16" i="75"/>
  <c r="G16" i="75"/>
  <c r="H16" i="75"/>
  <c r="I16" i="75"/>
  <c r="J16" i="75"/>
  <c r="K16" i="75"/>
  <c r="L16" i="75"/>
  <c r="M16" i="75"/>
  <c r="N16" i="75"/>
  <c r="O16" i="75"/>
  <c r="P16" i="75"/>
  <c r="Q16" i="75"/>
  <c r="R16" i="75"/>
  <c r="S16" i="75"/>
  <c r="T16" i="75"/>
  <c r="U16" i="75"/>
  <c r="V16" i="75"/>
  <c r="W16" i="75"/>
  <c r="X16" i="75"/>
  <c r="Y16" i="75"/>
  <c r="Z16" i="75"/>
  <c r="AA16" i="75"/>
  <c r="AB16" i="75"/>
  <c r="AC16" i="75"/>
  <c r="AD16" i="75"/>
  <c r="AE16" i="75"/>
  <c r="AF16" i="75"/>
  <c r="AG16" i="75"/>
  <c r="AH16" i="75"/>
  <c r="AI16" i="75"/>
  <c r="AJ16" i="75"/>
  <c r="AK16" i="75"/>
  <c r="AL16" i="75"/>
  <c r="AM16" i="75"/>
  <c r="AN16" i="75"/>
  <c r="AO16" i="75"/>
  <c r="AP16" i="75"/>
  <c r="AQ16" i="75"/>
  <c r="AR16" i="75"/>
  <c r="AS16" i="75"/>
  <c r="AT16" i="75"/>
  <c r="AU16" i="75"/>
  <c r="AV16" i="75"/>
  <c r="AW16" i="75"/>
  <c r="AX16" i="75"/>
  <c r="AY16" i="75"/>
  <c r="AZ16" i="75"/>
  <c r="BA16" i="75"/>
  <c r="BB16" i="75"/>
  <c r="BC16" i="75"/>
  <c r="BD16" i="75"/>
  <c r="BE16" i="75"/>
  <c r="BF16" i="75"/>
  <c r="BG16" i="75"/>
  <c r="BH16" i="75"/>
  <c r="BI16" i="75"/>
  <c r="BJ16" i="75"/>
  <c r="BK16" i="75"/>
  <c r="BL16" i="75"/>
  <c r="BM16" i="75"/>
  <c r="BN16" i="75"/>
  <c r="BO16" i="75"/>
  <c r="BP16" i="75"/>
  <c r="BQ16" i="75"/>
  <c r="BR16" i="75"/>
  <c r="BS16" i="75"/>
  <c r="BT16" i="75"/>
  <c r="BU16" i="75"/>
  <c r="BV16" i="75"/>
  <c r="BW16" i="75"/>
  <c r="BX16" i="75"/>
  <c r="BY16" i="75"/>
  <c r="BZ16" i="75"/>
  <c r="CA16" i="75"/>
  <c r="CB16" i="75"/>
  <c r="CC16" i="75"/>
  <c r="CD16" i="75"/>
  <c r="CE16" i="75"/>
  <c r="CF16" i="75"/>
  <c r="CG16" i="75"/>
  <c r="CH16" i="75"/>
  <c r="CI16" i="75"/>
  <c r="CJ16" i="75"/>
  <c r="CK16" i="75"/>
  <c r="CL16" i="75"/>
  <c r="CM16" i="75"/>
  <c r="CN16" i="75"/>
  <c r="B17" i="75"/>
  <c r="C17" i="75"/>
  <c r="D17" i="75"/>
  <c r="E17" i="75"/>
  <c r="F17" i="75"/>
  <c r="G17" i="75"/>
  <c r="H17" i="75"/>
  <c r="I17" i="75"/>
  <c r="J17" i="75"/>
  <c r="K17" i="75"/>
  <c r="L17" i="75"/>
  <c r="M17" i="75"/>
  <c r="N17" i="75"/>
  <c r="O17" i="75"/>
  <c r="P17" i="75"/>
  <c r="Q17" i="75"/>
  <c r="R17" i="75"/>
  <c r="T17" i="75"/>
  <c r="U17" i="75"/>
  <c r="V17" i="75"/>
  <c r="W17" i="75"/>
  <c r="X17" i="75"/>
  <c r="Y17" i="75"/>
  <c r="Z17" i="75"/>
  <c r="AA17" i="75"/>
  <c r="AB17" i="75"/>
  <c r="AC17" i="75"/>
  <c r="AD17" i="75"/>
  <c r="AE17" i="75"/>
  <c r="AF17" i="75"/>
  <c r="AG17" i="75"/>
  <c r="AH17" i="75"/>
  <c r="AI17" i="75"/>
  <c r="AJ17" i="75"/>
  <c r="AK17" i="75"/>
  <c r="AL17" i="75"/>
  <c r="AM17" i="75"/>
  <c r="AN17" i="75"/>
  <c r="AO17" i="75"/>
  <c r="AP17" i="75"/>
  <c r="AQ17" i="75"/>
  <c r="AR17" i="75"/>
  <c r="AS17" i="75"/>
  <c r="AT17" i="75"/>
  <c r="AU17" i="75"/>
  <c r="AV17" i="75"/>
  <c r="AW17" i="75"/>
  <c r="AX17" i="75"/>
  <c r="AY17" i="75"/>
  <c r="AZ17" i="75"/>
  <c r="BA17" i="75"/>
  <c r="BB17" i="75"/>
  <c r="BC17" i="75"/>
  <c r="BD17" i="75"/>
  <c r="BE17" i="75"/>
  <c r="BF17" i="75"/>
  <c r="BG17" i="75"/>
  <c r="BH17" i="75"/>
  <c r="BI17" i="75"/>
  <c r="BJ17" i="75"/>
  <c r="BK17" i="75"/>
  <c r="BL17" i="75"/>
  <c r="BM17" i="75"/>
  <c r="BN17" i="75"/>
  <c r="BO17" i="75"/>
  <c r="BP17" i="75"/>
  <c r="BQ17" i="75"/>
  <c r="BR17" i="75"/>
  <c r="BS17" i="75"/>
  <c r="BT17" i="75"/>
  <c r="BU17" i="75"/>
  <c r="BV17" i="75"/>
  <c r="BW17" i="75"/>
  <c r="BX17" i="75"/>
  <c r="BY17" i="75"/>
  <c r="BZ17" i="75"/>
  <c r="CA17" i="75"/>
  <c r="CB17" i="75"/>
  <c r="CC17" i="75"/>
  <c r="CD17" i="75"/>
  <c r="CE17" i="75"/>
  <c r="CF17" i="75"/>
  <c r="CG17" i="75"/>
  <c r="CH17" i="75"/>
  <c r="CI17" i="75"/>
  <c r="CJ17" i="75"/>
  <c r="CK17" i="75"/>
  <c r="CL17" i="75"/>
  <c r="CM17" i="75"/>
  <c r="CN17" i="75"/>
  <c r="B18" i="75"/>
  <c r="C18" i="75"/>
  <c r="D18" i="75"/>
  <c r="E18" i="75"/>
  <c r="F18" i="75"/>
  <c r="G18" i="75"/>
  <c r="H18" i="75"/>
  <c r="I18" i="75"/>
  <c r="J18" i="75"/>
  <c r="K18" i="75"/>
  <c r="L18" i="75"/>
  <c r="M18" i="75"/>
  <c r="N18" i="75"/>
  <c r="O18" i="75"/>
  <c r="P18" i="75"/>
  <c r="Q18" i="75"/>
  <c r="R18" i="75"/>
  <c r="S18" i="75"/>
  <c r="T18" i="75"/>
  <c r="U18" i="75"/>
  <c r="V18" i="75"/>
  <c r="W18" i="75"/>
  <c r="X18" i="75"/>
  <c r="Y18" i="75"/>
  <c r="Z18" i="75"/>
  <c r="AA18" i="75"/>
  <c r="AB18" i="75"/>
  <c r="AC18" i="75"/>
  <c r="AD18" i="75"/>
  <c r="AE18" i="75"/>
  <c r="AF18" i="75"/>
  <c r="AG18" i="75"/>
  <c r="AH18" i="75"/>
  <c r="AI18" i="75"/>
  <c r="AJ18" i="75"/>
  <c r="AK18" i="75"/>
  <c r="AL18" i="75"/>
  <c r="AM18" i="75"/>
  <c r="AN18" i="75"/>
  <c r="AO18" i="75"/>
  <c r="AP18" i="75"/>
  <c r="AQ18" i="75"/>
  <c r="AR18" i="75"/>
  <c r="AS18" i="75"/>
  <c r="AT18" i="75"/>
  <c r="AU18" i="75"/>
  <c r="AV18" i="75"/>
  <c r="AW18" i="75"/>
  <c r="AX18" i="75"/>
  <c r="AY18" i="75"/>
  <c r="AZ18" i="75"/>
  <c r="BA18" i="75"/>
  <c r="BB18" i="75"/>
  <c r="BC18" i="75"/>
  <c r="BD18" i="75"/>
  <c r="BE18" i="75"/>
  <c r="BF18" i="75"/>
  <c r="BG18" i="75"/>
  <c r="BH18" i="75"/>
  <c r="BI18" i="75"/>
  <c r="BJ18" i="75"/>
  <c r="BK18" i="75"/>
  <c r="BL18" i="75"/>
  <c r="BM18" i="75"/>
  <c r="BN18" i="75"/>
  <c r="BO18" i="75"/>
  <c r="BP18" i="75"/>
  <c r="BQ18" i="75"/>
  <c r="BR18" i="75"/>
  <c r="BS18" i="75"/>
  <c r="BT18" i="75"/>
  <c r="BU18" i="75"/>
  <c r="BV18" i="75"/>
  <c r="BW18" i="75"/>
  <c r="BX18" i="75"/>
  <c r="BY18" i="75"/>
  <c r="BZ18" i="75"/>
  <c r="CA18" i="75"/>
  <c r="CB18" i="75"/>
  <c r="CC18" i="75"/>
  <c r="CD18" i="75"/>
  <c r="CE18" i="75"/>
  <c r="CF18" i="75"/>
  <c r="CG18" i="75"/>
  <c r="CH18" i="75"/>
  <c r="CI18" i="75"/>
  <c r="CJ18" i="75"/>
  <c r="CK18" i="75"/>
  <c r="CL18" i="75"/>
  <c r="CM18" i="75"/>
  <c r="CN18" i="75"/>
  <c r="B19" i="75"/>
  <c r="C19" i="75"/>
  <c r="D19" i="75"/>
  <c r="E19" i="75"/>
  <c r="F19" i="75"/>
  <c r="G19" i="75"/>
  <c r="H19" i="75"/>
  <c r="I19" i="75"/>
  <c r="J19" i="75"/>
  <c r="K19" i="75"/>
  <c r="L19" i="75"/>
  <c r="M19" i="75"/>
  <c r="N19" i="75"/>
  <c r="O19" i="75"/>
  <c r="P19" i="75"/>
  <c r="Q19" i="75"/>
  <c r="R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S19" i="75"/>
  <c r="AT19" i="75"/>
  <c r="AU19" i="75"/>
  <c r="AV19" i="75"/>
  <c r="AW19" i="75"/>
  <c r="AX19" i="75"/>
  <c r="AY19" i="75"/>
  <c r="AZ19" i="75"/>
  <c r="BA19" i="75"/>
  <c r="BB19" i="75"/>
  <c r="BC19" i="75"/>
  <c r="BD19" i="75"/>
  <c r="BE19" i="75"/>
  <c r="BF19" i="75"/>
  <c r="BG19" i="75"/>
  <c r="BH19" i="75"/>
  <c r="BI19" i="75"/>
  <c r="BJ19" i="75"/>
  <c r="BK19" i="75"/>
  <c r="BL19" i="75"/>
  <c r="BM19" i="75"/>
  <c r="BN19" i="75"/>
  <c r="BO19" i="75"/>
  <c r="BP19" i="75"/>
  <c r="BQ19" i="75"/>
  <c r="BR19" i="75"/>
  <c r="BS19" i="75"/>
  <c r="BT19" i="75"/>
  <c r="BU19" i="75"/>
  <c r="BV19" i="75"/>
  <c r="BW19" i="75"/>
  <c r="BX19" i="75"/>
  <c r="BY19" i="75"/>
  <c r="BZ19" i="75"/>
  <c r="CA19" i="75"/>
  <c r="CB19" i="75"/>
  <c r="CC19" i="75"/>
  <c r="CD19" i="75"/>
  <c r="CE19" i="75"/>
  <c r="CF19" i="75"/>
  <c r="CG19" i="75"/>
  <c r="CH19" i="75"/>
  <c r="CI19" i="75"/>
  <c r="CJ19" i="75"/>
  <c r="CK19" i="75"/>
  <c r="CL19" i="75"/>
  <c r="CM19" i="75"/>
  <c r="CN19" i="75"/>
  <c r="B20" i="75"/>
  <c r="C20" i="75"/>
  <c r="D20" i="75"/>
  <c r="E20" i="75"/>
  <c r="F20" i="75"/>
  <c r="G20" i="75"/>
  <c r="H20" i="75"/>
  <c r="I20" i="75"/>
  <c r="J20" i="75"/>
  <c r="K20" i="75"/>
  <c r="L20" i="75"/>
  <c r="M20" i="75"/>
  <c r="N20" i="75"/>
  <c r="O20" i="75"/>
  <c r="P20" i="75"/>
  <c r="Q20" i="75"/>
  <c r="R20" i="75"/>
  <c r="S20" i="75"/>
  <c r="T20" i="75"/>
  <c r="U20" i="75"/>
  <c r="V20" i="75"/>
  <c r="W20" i="75"/>
  <c r="X20" i="75"/>
  <c r="Y20" i="75"/>
  <c r="Z20" i="75"/>
  <c r="AA20" i="75"/>
  <c r="AB20" i="75"/>
  <c r="AC20" i="75"/>
  <c r="AD20" i="75"/>
  <c r="AE20" i="75"/>
  <c r="AF20" i="75"/>
  <c r="AG20" i="75"/>
  <c r="AH20" i="75"/>
  <c r="AI20" i="75"/>
  <c r="AJ20" i="75"/>
  <c r="AK20" i="75"/>
  <c r="AL20" i="75"/>
  <c r="AM20" i="75"/>
  <c r="AN20" i="75"/>
  <c r="AO20" i="75"/>
  <c r="AP20" i="75"/>
  <c r="AQ20" i="75"/>
  <c r="AR20" i="75"/>
  <c r="AS20" i="75"/>
  <c r="AT20" i="75"/>
  <c r="AU20" i="75"/>
  <c r="AV20" i="75"/>
  <c r="AW20" i="75"/>
  <c r="AX20" i="75"/>
  <c r="AY20" i="75"/>
  <c r="AZ20" i="75"/>
  <c r="BA20" i="75"/>
  <c r="BB20" i="75"/>
  <c r="BC20" i="75"/>
  <c r="BD20" i="75"/>
  <c r="BE20" i="75"/>
  <c r="BF20" i="75"/>
  <c r="BG20" i="75"/>
  <c r="BH20" i="75"/>
  <c r="BI20" i="75"/>
  <c r="BJ20" i="75"/>
  <c r="BK20" i="75"/>
  <c r="BL20" i="75"/>
  <c r="BM20" i="75"/>
  <c r="BN20" i="75"/>
  <c r="BO20" i="75"/>
  <c r="BP20" i="75"/>
  <c r="BQ20" i="75"/>
  <c r="BR20" i="75"/>
  <c r="BS20" i="75"/>
  <c r="BT20" i="75"/>
  <c r="BU20" i="75"/>
  <c r="BV20" i="75"/>
  <c r="BW20" i="75"/>
  <c r="BX20" i="75"/>
  <c r="BY20" i="75"/>
  <c r="BZ20" i="75"/>
  <c r="CA20" i="75"/>
  <c r="CB20" i="75"/>
  <c r="CC20" i="75"/>
  <c r="CD20" i="75"/>
  <c r="CE20" i="75"/>
  <c r="CF20" i="75"/>
  <c r="CG20" i="75"/>
  <c r="CH20" i="75"/>
  <c r="CI20" i="75"/>
  <c r="CJ20" i="75"/>
  <c r="CK20" i="75"/>
  <c r="CL20" i="75"/>
  <c r="CM20" i="75"/>
  <c r="CN20" i="75"/>
  <c r="B21" i="75"/>
  <c r="C21" i="75"/>
  <c r="D21" i="75"/>
  <c r="E21" i="75"/>
  <c r="F21" i="75"/>
  <c r="G21" i="75"/>
  <c r="H21" i="75"/>
  <c r="I21" i="75"/>
  <c r="J21" i="75"/>
  <c r="K21" i="75"/>
  <c r="L21" i="75"/>
  <c r="M21" i="75"/>
  <c r="N21" i="75"/>
  <c r="O21" i="75"/>
  <c r="P21" i="75"/>
  <c r="Q21" i="75"/>
  <c r="R21" i="75"/>
  <c r="T21" i="75"/>
  <c r="U21" i="75"/>
  <c r="V21" i="75"/>
  <c r="W21" i="75"/>
  <c r="X21" i="75"/>
  <c r="Y21" i="75"/>
  <c r="Z21" i="75"/>
  <c r="AA21" i="75"/>
  <c r="AB21" i="75"/>
  <c r="AC21" i="75"/>
  <c r="AD21" i="75"/>
  <c r="AE21" i="75"/>
  <c r="AF21" i="75"/>
  <c r="AG21" i="75"/>
  <c r="AH21" i="75"/>
  <c r="AI21" i="75"/>
  <c r="AJ21" i="75"/>
  <c r="AK21" i="75"/>
  <c r="AL21" i="75"/>
  <c r="AM21" i="75"/>
  <c r="AN21" i="75"/>
  <c r="AO21" i="75"/>
  <c r="AP21" i="75"/>
  <c r="AQ21" i="75"/>
  <c r="AR21" i="75"/>
  <c r="AS21" i="75"/>
  <c r="AT21" i="75"/>
  <c r="AU21" i="75"/>
  <c r="AV21" i="75"/>
  <c r="AW21" i="75"/>
  <c r="AX21" i="75"/>
  <c r="AY21" i="75"/>
  <c r="AZ21" i="75"/>
  <c r="BA21" i="75"/>
  <c r="BB21" i="75"/>
  <c r="BC21" i="75"/>
  <c r="BD21" i="75"/>
  <c r="BE21" i="75"/>
  <c r="BF21" i="75"/>
  <c r="BG21" i="75"/>
  <c r="BH21" i="75"/>
  <c r="BI21" i="75"/>
  <c r="BJ21" i="75"/>
  <c r="BK21" i="75"/>
  <c r="BL21" i="75"/>
  <c r="BM21" i="75"/>
  <c r="BN21" i="75"/>
  <c r="BO21" i="75"/>
  <c r="BP21" i="75"/>
  <c r="BQ21" i="75"/>
  <c r="BR21" i="75"/>
  <c r="BS21" i="75"/>
  <c r="BT21" i="75"/>
  <c r="BU21" i="75"/>
  <c r="BV21" i="75"/>
  <c r="BW21" i="75"/>
  <c r="BX21" i="75"/>
  <c r="BY21" i="75"/>
  <c r="BZ21" i="75"/>
  <c r="CA21" i="75"/>
  <c r="CB21" i="75"/>
  <c r="CC21" i="75"/>
  <c r="CD21" i="75"/>
  <c r="CE21" i="75"/>
  <c r="CF21" i="75"/>
  <c r="CG21" i="75"/>
  <c r="CH21" i="75"/>
  <c r="CI21" i="75"/>
  <c r="CJ21" i="75"/>
  <c r="CK21" i="75"/>
  <c r="CL21" i="75"/>
  <c r="CM21" i="75"/>
  <c r="CN21" i="75"/>
  <c r="B22" i="75"/>
  <c r="C22" i="75"/>
  <c r="D22" i="75"/>
  <c r="E22" i="75"/>
  <c r="F22" i="75"/>
  <c r="G22" i="75"/>
  <c r="H22" i="75"/>
  <c r="I22" i="75"/>
  <c r="J22" i="75"/>
  <c r="K22" i="75"/>
  <c r="L22" i="75"/>
  <c r="M22" i="75"/>
  <c r="N22" i="75"/>
  <c r="O22" i="75"/>
  <c r="P22" i="75"/>
  <c r="Q22" i="75"/>
  <c r="R22" i="75"/>
  <c r="S22" i="75"/>
  <c r="T22" i="75"/>
  <c r="U22" i="75"/>
  <c r="V22" i="75"/>
  <c r="W22" i="75"/>
  <c r="X22" i="75"/>
  <c r="Y22" i="75"/>
  <c r="Z22" i="75"/>
  <c r="AA22" i="75"/>
  <c r="AB22" i="75"/>
  <c r="AC22" i="75"/>
  <c r="AD22" i="75"/>
  <c r="AE22" i="75"/>
  <c r="AF22" i="75"/>
  <c r="AG22" i="75"/>
  <c r="AH22" i="75"/>
  <c r="AI22" i="75"/>
  <c r="AJ22" i="75"/>
  <c r="AK22" i="75"/>
  <c r="AL22" i="75"/>
  <c r="AM22" i="75"/>
  <c r="AN22" i="75"/>
  <c r="AO22" i="75"/>
  <c r="AP22" i="75"/>
  <c r="AQ22" i="75"/>
  <c r="AR22" i="75"/>
  <c r="AS22" i="75"/>
  <c r="AT22" i="75"/>
  <c r="AU22" i="75"/>
  <c r="AV22" i="75"/>
  <c r="AW22" i="75"/>
  <c r="AX22" i="75"/>
  <c r="AY22" i="75"/>
  <c r="AZ22" i="75"/>
  <c r="BA22" i="75"/>
  <c r="BB22" i="75"/>
  <c r="BC22" i="75"/>
  <c r="BD22" i="75"/>
  <c r="BE22" i="75"/>
  <c r="BF22" i="75"/>
  <c r="BG22" i="75"/>
  <c r="BH22" i="75"/>
  <c r="BI22" i="75"/>
  <c r="BJ22" i="75"/>
  <c r="BK22" i="75"/>
  <c r="BL22" i="75"/>
  <c r="BM22" i="75"/>
  <c r="BN22" i="75"/>
  <c r="BO22" i="75"/>
  <c r="BP22" i="75"/>
  <c r="BQ22" i="75"/>
  <c r="BR22" i="75"/>
  <c r="BS22" i="75"/>
  <c r="BT22" i="75"/>
  <c r="BU22" i="75"/>
  <c r="BV22" i="75"/>
  <c r="BW22" i="75"/>
  <c r="BX22" i="75"/>
  <c r="BY22" i="75"/>
  <c r="BZ22" i="75"/>
  <c r="CA22" i="75"/>
  <c r="CB22" i="75"/>
  <c r="CC22" i="75"/>
  <c r="CD22" i="75"/>
  <c r="CE22" i="75"/>
  <c r="CF22" i="75"/>
  <c r="CG22" i="75"/>
  <c r="CH22" i="75"/>
  <c r="CI22" i="75"/>
  <c r="CJ22" i="75"/>
  <c r="CK22" i="75"/>
  <c r="CL22" i="75"/>
  <c r="CM22" i="75"/>
  <c r="CN22" i="75"/>
  <c r="B23" i="75"/>
  <c r="C23" i="75"/>
  <c r="D23" i="75"/>
  <c r="E23" i="75"/>
  <c r="F23" i="75"/>
  <c r="G23" i="75"/>
  <c r="H23" i="75"/>
  <c r="I23" i="75"/>
  <c r="J23" i="75"/>
  <c r="K23" i="75"/>
  <c r="L23" i="75"/>
  <c r="M23" i="75"/>
  <c r="N23" i="75"/>
  <c r="O23" i="75"/>
  <c r="P23" i="75"/>
  <c r="Q23" i="75"/>
  <c r="R23" i="75"/>
  <c r="T23" i="75"/>
  <c r="U23" i="75"/>
  <c r="V23" i="75"/>
  <c r="W23" i="75"/>
  <c r="X23" i="75"/>
  <c r="Y23" i="75"/>
  <c r="Z23" i="75"/>
  <c r="AA23" i="75"/>
  <c r="AB23" i="75"/>
  <c r="AC23" i="75"/>
  <c r="AD23" i="75"/>
  <c r="AE23" i="75"/>
  <c r="AF23" i="75"/>
  <c r="AG23" i="75"/>
  <c r="AH23" i="75"/>
  <c r="AI23" i="75"/>
  <c r="AJ23" i="75"/>
  <c r="AK23" i="75"/>
  <c r="AL23" i="75"/>
  <c r="AM23" i="75"/>
  <c r="AN23" i="75"/>
  <c r="AO23" i="75"/>
  <c r="AP23" i="75"/>
  <c r="AQ23" i="75"/>
  <c r="AR23" i="75"/>
  <c r="AS23" i="75"/>
  <c r="AT23" i="75"/>
  <c r="AU23" i="75"/>
  <c r="AV23" i="75"/>
  <c r="AW23" i="75"/>
  <c r="AX23" i="75"/>
  <c r="AY23" i="75"/>
  <c r="AZ23" i="75"/>
  <c r="BA23" i="75"/>
  <c r="BB23" i="75"/>
  <c r="BC23" i="75"/>
  <c r="BD23" i="75"/>
  <c r="BE23" i="75"/>
  <c r="BF23" i="75"/>
  <c r="BG23" i="75"/>
  <c r="BH23" i="75"/>
  <c r="BI23" i="75"/>
  <c r="BJ23" i="75"/>
  <c r="BK23" i="75"/>
  <c r="BL23" i="75"/>
  <c r="BM23" i="75"/>
  <c r="BN23" i="75"/>
  <c r="BO23" i="75"/>
  <c r="BP23" i="75"/>
  <c r="BQ23" i="75"/>
  <c r="BR23" i="75"/>
  <c r="BS23" i="75"/>
  <c r="BT23" i="75"/>
  <c r="BU23" i="75"/>
  <c r="BV23" i="75"/>
  <c r="BW23" i="75"/>
  <c r="BX23" i="75"/>
  <c r="BY23" i="75"/>
  <c r="BZ23" i="75"/>
  <c r="CA23" i="75"/>
  <c r="CB23" i="75"/>
  <c r="CC23" i="75"/>
  <c r="CD23" i="75"/>
  <c r="CE23" i="75"/>
  <c r="CF23" i="75"/>
  <c r="CG23" i="75"/>
  <c r="CH23" i="75"/>
  <c r="CI23" i="75"/>
  <c r="CJ23" i="75"/>
  <c r="CK23" i="75"/>
  <c r="CL23" i="75"/>
  <c r="CM23" i="75"/>
  <c r="CN23" i="75"/>
  <c r="B24" i="75"/>
  <c r="C24" i="75"/>
  <c r="D24" i="75"/>
  <c r="E24" i="75"/>
  <c r="F24" i="75"/>
  <c r="G24" i="75"/>
  <c r="H24" i="75"/>
  <c r="I24" i="75"/>
  <c r="J24" i="75"/>
  <c r="K24" i="75"/>
  <c r="L24" i="75"/>
  <c r="M24" i="75"/>
  <c r="N24" i="75"/>
  <c r="O24" i="75"/>
  <c r="P24" i="75"/>
  <c r="Q24" i="75"/>
  <c r="R24" i="75"/>
  <c r="S24" i="75"/>
  <c r="T24" i="75"/>
  <c r="U24" i="75"/>
  <c r="V24" i="75"/>
  <c r="W24" i="75"/>
  <c r="X24" i="75"/>
  <c r="Y24" i="75"/>
  <c r="Z24" i="75"/>
  <c r="AA24" i="75"/>
  <c r="AB24" i="75"/>
  <c r="AC24" i="75"/>
  <c r="AD24" i="75"/>
  <c r="AE24" i="75"/>
  <c r="AF24" i="75"/>
  <c r="AG24" i="75"/>
  <c r="AH24" i="75"/>
  <c r="AI24" i="75"/>
  <c r="AJ24" i="75"/>
  <c r="AK24" i="75"/>
  <c r="AL24" i="75"/>
  <c r="AM24" i="75"/>
  <c r="AN24" i="75"/>
  <c r="AO24" i="75"/>
  <c r="AP24" i="75"/>
  <c r="AQ24" i="75"/>
  <c r="AR24" i="75"/>
  <c r="AS24" i="75"/>
  <c r="AT24" i="75"/>
  <c r="AU24" i="75"/>
  <c r="AV24" i="75"/>
  <c r="AW24" i="75"/>
  <c r="AX24" i="75"/>
  <c r="AY24" i="75"/>
  <c r="AZ24" i="75"/>
  <c r="BA24" i="75"/>
  <c r="BB24" i="75"/>
  <c r="BC24" i="75"/>
  <c r="BD24" i="75"/>
  <c r="BE24" i="75"/>
  <c r="BF24" i="75"/>
  <c r="BG24" i="75"/>
  <c r="BH24" i="75"/>
  <c r="BI24" i="75"/>
  <c r="BJ24" i="75"/>
  <c r="BK24" i="75"/>
  <c r="BL24" i="75"/>
  <c r="BM24" i="75"/>
  <c r="BN24" i="75"/>
  <c r="BO24" i="75"/>
  <c r="BP24" i="75"/>
  <c r="BQ24" i="75"/>
  <c r="BR24" i="75"/>
  <c r="BS24" i="75"/>
  <c r="BT24" i="75"/>
  <c r="BU24" i="75"/>
  <c r="BV24" i="75"/>
  <c r="BW24" i="75"/>
  <c r="BX24" i="75"/>
  <c r="BY24" i="75"/>
  <c r="BZ24" i="75"/>
  <c r="CA24" i="75"/>
  <c r="CB24" i="75"/>
  <c r="CC24" i="75"/>
  <c r="CD24" i="75"/>
  <c r="CE24" i="75"/>
  <c r="CF24" i="75"/>
  <c r="CG24" i="75"/>
  <c r="CH24" i="75"/>
  <c r="CI24" i="75"/>
  <c r="CJ24" i="75"/>
  <c r="CK24" i="75"/>
  <c r="CL24" i="75"/>
  <c r="CM24" i="75"/>
  <c r="CN24" i="75"/>
  <c r="B25" i="75"/>
  <c r="C25" i="75"/>
  <c r="D25" i="75"/>
  <c r="E25" i="75"/>
  <c r="F25" i="75"/>
  <c r="G25" i="75"/>
  <c r="H25" i="75"/>
  <c r="I25" i="75"/>
  <c r="J25" i="75"/>
  <c r="K25" i="75"/>
  <c r="L25" i="75"/>
  <c r="M25" i="75"/>
  <c r="N25" i="75"/>
  <c r="O25" i="75"/>
  <c r="P25" i="75"/>
  <c r="Q25" i="75"/>
  <c r="R25" i="75"/>
  <c r="T25" i="75"/>
  <c r="U25" i="75"/>
  <c r="V25" i="75"/>
  <c r="W25" i="75"/>
  <c r="X25" i="75"/>
  <c r="Y25" i="75"/>
  <c r="Z25" i="75"/>
  <c r="AA25" i="75"/>
  <c r="AB25" i="75"/>
  <c r="AC25" i="75"/>
  <c r="AD25" i="75"/>
  <c r="AE25" i="75"/>
  <c r="AF25" i="75"/>
  <c r="AG25" i="75"/>
  <c r="AH25" i="75"/>
  <c r="AI25" i="75"/>
  <c r="AJ25" i="75"/>
  <c r="AK25" i="75"/>
  <c r="AL25" i="75"/>
  <c r="AM25" i="75"/>
  <c r="AN25" i="75"/>
  <c r="AO25" i="75"/>
  <c r="AP25" i="75"/>
  <c r="AQ25" i="75"/>
  <c r="AR25" i="75"/>
  <c r="AS25" i="75"/>
  <c r="AT25" i="75"/>
  <c r="AU25" i="75"/>
  <c r="AV25" i="75"/>
  <c r="AW25" i="75"/>
  <c r="AX25" i="75"/>
  <c r="AY25" i="75"/>
  <c r="AZ25" i="75"/>
  <c r="BA25" i="75"/>
  <c r="BB25" i="75"/>
  <c r="BC25" i="75"/>
  <c r="BD25" i="75"/>
  <c r="BE25" i="75"/>
  <c r="BF25" i="75"/>
  <c r="BG25" i="75"/>
  <c r="BH25" i="75"/>
  <c r="BI25" i="75"/>
  <c r="BJ25" i="75"/>
  <c r="BK25" i="75"/>
  <c r="BL25" i="75"/>
  <c r="BM25" i="75"/>
  <c r="BN25" i="75"/>
  <c r="BO25" i="75"/>
  <c r="BP25" i="75"/>
  <c r="BQ25" i="75"/>
  <c r="BR25" i="75"/>
  <c r="BS25" i="75"/>
  <c r="BT25" i="75"/>
  <c r="BU25" i="75"/>
  <c r="BV25" i="75"/>
  <c r="BW25" i="75"/>
  <c r="BX25" i="75"/>
  <c r="BY25" i="75"/>
  <c r="BZ25" i="75"/>
  <c r="CA25" i="75"/>
  <c r="CB25" i="75"/>
  <c r="CC25" i="75"/>
  <c r="CD25" i="75"/>
  <c r="CE25" i="75"/>
  <c r="CF25" i="75"/>
  <c r="CG25" i="75"/>
  <c r="CH25" i="75"/>
  <c r="CI25" i="75"/>
  <c r="CJ25" i="75"/>
  <c r="CK25" i="75"/>
  <c r="CL25" i="75"/>
  <c r="CM25" i="75"/>
  <c r="CN25" i="75"/>
  <c r="B26" i="75"/>
  <c r="C26"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T26" i="75"/>
  <c r="AU26" i="75"/>
  <c r="AV26" i="75"/>
  <c r="AW26" i="75"/>
  <c r="AX26" i="75"/>
  <c r="AY26" i="75"/>
  <c r="AZ26" i="75"/>
  <c r="BA26" i="75"/>
  <c r="BB26" i="75"/>
  <c r="BC26" i="75"/>
  <c r="BD26" i="75"/>
  <c r="BE26" i="75"/>
  <c r="BF26" i="75"/>
  <c r="BG26" i="75"/>
  <c r="BH26" i="75"/>
  <c r="BI26" i="75"/>
  <c r="BJ26" i="75"/>
  <c r="BK26" i="75"/>
  <c r="BL26" i="75"/>
  <c r="BM26" i="75"/>
  <c r="BN26" i="75"/>
  <c r="BO26" i="75"/>
  <c r="BP26" i="75"/>
  <c r="BQ26" i="75"/>
  <c r="BR26" i="75"/>
  <c r="BS26" i="75"/>
  <c r="BT26" i="75"/>
  <c r="BU26" i="75"/>
  <c r="BV26" i="75"/>
  <c r="BW26" i="75"/>
  <c r="BX26" i="75"/>
  <c r="BY26" i="75"/>
  <c r="BZ26" i="75"/>
  <c r="CA26" i="75"/>
  <c r="CB26" i="75"/>
  <c r="CC26" i="75"/>
  <c r="CD26" i="75"/>
  <c r="CE26" i="75"/>
  <c r="CF26" i="75"/>
  <c r="CG26" i="75"/>
  <c r="CH26" i="75"/>
  <c r="CI26" i="75"/>
  <c r="CJ26" i="75"/>
  <c r="CK26" i="75"/>
  <c r="CL26" i="75"/>
  <c r="CM26" i="75"/>
  <c r="CN26" i="75"/>
  <c r="B27" i="75"/>
  <c r="C27" i="75"/>
  <c r="D27" i="75"/>
  <c r="E27" i="75"/>
  <c r="F27" i="75"/>
  <c r="G27" i="75"/>
  <c r="H27" i="75"/>
  <c r="I27" i="75"/>
  <c r="J27" i="75"/>
  <c r="K27" i="75"/>
  <c r="L27" i="75"/>
  <c r="M27" i="75"/>
  <c r="N27" i="75"/>
  <c r="O27" i="75"/>
  <c r="P27" i="75"/>
  <c r="Q27" i="75"/>
  <c r="R27" i="75"/>
  <c r="T27" i="75"/>
  <c r="U27" i="75"/>
  <c r="V27" i="75"/>
  <c r="W27" i="75"/>
  <c r="X27" i="75"/>
  <c r="Y27" i="75"/>
  <c r="Z27" i="75"/>
  <c r="AA27" i="75"/>
  <c r="AB27" i="75"/>
  <c r="AC27" i="75"/>
  <c r="AD27" i="75"/>
  <c r="AE27" i="75"/>
  <c r="AF27" i="75"/>
  <c r="AG27" i="75"/>
  <c r="AH27" i="75"/>
  <c r="AI27" i="75"/>
  <c r="AJ27" i="75"/>
  <c r="AK27" i="75"/>
  <c r="AL27" i="75"/>
  <c r="AM27" i="75"/>
  <c r="AN27" i="75"/>
  <c r="AO27" i="75"/>
  <c r="AP27" i="75"/>
  <c r="AQ27" i="75"/>
  <c r="AR27" i="75"/>
  <c r="AS27" i="75"/>
  <c r="AT27" i="75"/>
  <c r="AU27" i="75"/>
  <c r="AV27" i="75"/>
  <c r="AW27" i="75"/>
  <c r="AX27" i="75"/>
  <c r="AY27" i="75"/>
  <c r="AZ27" i="75"/>
  <c r="BA27" i="75"/>
  <c r="BB27" i="75"/>
  <c r="BC27" i="75"/>
  <c r="BD27" i="75"/>
  <c r="BE27" i="75"/>
  <c r="BF27" i="75"/>
  <c r="BG27" i="75"/>
  <c r="BH27" i="75"/>
  <c r="BI27" i="75"/>
  <c r="BJ27" i="75"/>
  <c r="BK27" i="75"/>
  <c r="BL27" i="75"/>
  <c r="BM27" i="75"/>
  <c r="BN27" i="75"/>
  <c r="BO27" i="75"/>
  <c r="BP27" i="75"/>
  <c r="BQ27" i="75"/>
  <c r="BR27" i="75"/>
  <c r="BS27" i="75"/>
  <c r="BT27" i="75"/>
  <c r="BU27" i="75"/>
  <c r="BV27" i="75"/>
  <c r="BW27" i="75"/>
  <c r="BX27" i="75"/>
  <c r="BY27" i="75"/>
  <c r="BZ27" i="75"/>
  <c r="CA27" i="75"/>
  <c r="CB27" i="75"/>
  <c r="CC27" i="75"/>
  <c r="CD27" i="75"/>
  <c r="CE27" i="75"/>
  <c r="CF27" i="75"/>
  <c r="CG27" i="75"/>
  <c r="CH27" i="75"/>
  <c r="CI27" i="75"/>
  <c r="CJ27" i="75"/>
  <c r="CK27" i="75"/>
  <c r="CL27" i="75"/>
  <c r="CM27" i="75"/>
  <c r="CN27" i="75"/>
  <c r="B28" i="75"/>
  <c r="C28"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AH28" i="75"/>
  <c r="AI28" i="75"/>
  <c r="AJ28" i="75"/>
  <c r="AK28" i="75"/>
  <c r="AL28" i="75"/>
  <c r="AM28" i="75"/>
  <c r="AN28" i="75"/>
  <c r="AO28" i="75"/>
  <c r="AP28" i="75"/>
  <c r="AQ28" i="75"/>
  <c r="AR28" i="75"/>
  <c r="AS28" i="75"/>
  <c r="AT28" i="75"/>
  <c r="AU28" i="75"/>
  <c r="AV28" i="75"/>
  <c r="AW28" i="75"/>
  <c r="AX28" i="75"/>
  <c r="AY28" i="75"/>
  <c r="AZ28" i="75"/>
  <c r="BA28" i="75"/>
  <c r="BB28" i="75"/>
  <c r="BC28" i="75"/>
  <c r="BD28" i="75"/>
  <c r="BE28" i="75"/>
  <c r="BF28" i="75"/>
  <c r="BG28" i="75"/>
  <c r="BH28" i="75"/>
  <c r="BI28" i="75"/>
  <c r="BJ28" i="75"/>
  <c r="BK28" i="75"/>
  <c r="BL28" i="75"/>
  <c r="BM28" i="75"/>
  <c r="BN28" i="75"/>
  <c r="BO28" i="75"/>
  <c r="BP28" i="75"/>
  <c r="BQ28" i="75"/>
  <c r="BR28" i="75"/>
  <c r="BS28" i="75"/>
  <c r="BT28" i="75"/>
  <c r="BU28" i="75"/>
  <c r="BV28" i="75"/>
  <c r="BW28" i="75"/>
  <c r="BX28" i="75"/>
  <c r="BY28" i="75"/>
  <c r="BZ28" i="75"/>
  <c r="CA28" i="75"/>
  <c r="CB28" i="75"/>
  <c r="CC28" i="75"/>
  <c r="CD28" i="75"/>
  <c r="CE28" i="75"/>
  <c r="CF28" i="75"/>
  <c r="CG28" i="75"/>
  <c r="CH28" i="75"/>
  <c r="CI28" i="75"/>
  <c r="CJ28" i="75"/>
  <c r="CK28" i="75"/>
  <c r="CL28" i="75"/>
  <c r="CM28" i="75"/>
  <c r="CN28" i="75"/>
  <c r="B29" i="75"/>
  <c r="C29" i="75"/>
  <c r="D29" i="75"/>
  <c r="E29" i="75"/>
  <c r="F29" i="75"/>
  <c r="G29" i="75"/>
  <c r="H29" i="75"/>
  <c r="I29" i="75"/>
  <c r="J29" i="75"/>
  <c r="K29" i="75"/>
  <c r="L29" i="75"/>
  <c r="M29" i="75"/>
  <c r="N29" i="75"/>
  <c r="O29" i="75"/>
  <c r="P29" i="75"/>
  <c r="Q29" i="75"/>
  <c r="R29" i="75"/>
  <c r="T29" i="75"/>
  <c r="U29" i="75"/>
  <c r="V29" i="75"/>
  <c r="W29" i="75"/>
  <c r="X29" i="75"/>
  <c r="Y29" i="75"/>
  <c r="Z29" i="75"/>
  <c r="AA29" i="75"/>
  <c r="AB29" i="75"/>
  <c r="AC29" i="75"/>
  <c r="AD29" i="75"/>
  <c r="AE29" i="75"/>
  <c r="AF29" i="75"/>
  <c r="AG29" i="75"/>
  <c r="AH29" i="75"/>
  <c r="AI29" i="75"/>
  <c r="AJ29" i="75"/>
  <c r="AK29" i="75"/>
  <c r="AL29" i="75"/>
  <c r="AM29" i="75"/>
  <c r="AN29" i="75"/>
  <c r="AO29" i="75"/>
  <c r="AP29" i="75"/>
  <c r="AQ29" i="75"/>
  <c r="AR29" i="75"/>
  <c r="AS29" i="75"/>
  <c r="AT29" i="75"/>
  <c r="AU29" i="75"/>
  <c r="AV29" i="75"/>
  <c r="AW29" i="75"/>
  <c r="AX29" i="75"/>
  <c r="AY29" i="75"/>
  <c r="AZ29" i="75"/>
  <c r="BA29" i="75"/>
  <c r="BB29" i="75"/>
  <c r="BC29" i="75"/>
  <c r="BD29" i="75"/>
  <c r="BE29" i="75"/>
  <c r="BF29" i="75"/>
  <c r="BG29" i="75"/>
  <c r="BH29" i="75"/>
  <c r="BI29" i="75"/>
  <c r="BJ29" i="75"/>
  <c r="BK29" i="75"/>
  <c r="BL29" i="75"/>
  <c r="BM29" i="75"/>
  <c r="BN29" i="75"/>
  <c r="BO29" i="75"/>
  <c r="BP29" i="75"/>
  <c r="BQ29" i="75"/>
  <c r="BR29" i="75"/>
  <c r="BS29" i="75"/>
  <c r="BT29" i="75"/>
  <c r="BU29" i="75"/>
  <c r="BV29" i="75"/>
  <c r="BW29" i="75"/>
  <c r="BX29" i="75"/>
  <c r="BY29" i="75"/>
  <c r="BZ29" i="75"/>
  <c r="CA29" i="75"/>
  <c r="CB29" i="75"/>
  <c r="CC29" i="75"/>
  <c r="CD29" i="75"/>
  <c r="CE29" i="75"/>
  <c r="CF29" i="75"/>
  <c r="CG29" i="75"/>
  <c r="CH29" i="75"/>
  <c r="CI29" i="75"/>
  <c r="CJ29" i="75"/>
  <c r="CK29" i="75"/>
  <c r="CL29" i="75"/>
  <c r="CM29" i="75"/>
  <c r="CN29" i="75"/>
  <c r="B30" i="75"/>
  <c r="C30" i="75"/>
  <c r="D30" i="75"/>
  <c r="E30" i="75"/>
  <c r="F30" i="75"/>
  <c r="G30" i="75"/>
  <c r="H30" i="75"/>
  <c r="I30" i="75"/>
  <c r="J30" i="75"/>
  <c r="K30" i="75"/>
  <c r="L30" i="75"/>
  <c r="M30" i="75"/>
  <c r="N30" i="75"/>
  <c r="O30" i="75"/>
  <c r="P30" i="75"/>
  <c r="Q30" i="75"/>
  <c r="R30" i="75"/>
  <c r="S30" i="75"/>
  <c r="T30" i="75"/>
  <c r="U30" i="75"/>
  <c r="V30" i="75"/>
  <c r="W30" i="75"/>
  <c r="X30" i="75"/>
  <c r="Y30" i="75"/>
  <c r="Z30" i="75"/>
  <c r="AA30" i="75"/>
  <c r="AB30" i="75"/>
  <c r="AC30" i="75"/>
  <c r="AD30" i="75"/>
  <c r="AE30" i="75"/>
  <c r="AF30" i="75"/>
  <c r="AG30" i="75"/>
  <c r="AH30" i="75"/>
  <c r="AI30" i="75"/>
  <c r="AJ30" i="75"/>
  <c r="AK30" i="75"/>
  <c r="AL30" i="75"/>
  <c r="AM30" i="75"/>
  <c r="AN30" i="75"/>
  <c r="AO30" i="75"/>
  <c r="AP30" i="75"/>
  <c r="AQ30" i="75"/>
  <c r="AR30" i="75"/>
  <c r="AS30" i="75"/>
  <c r="AT30" i="75"/>
  <c r="AU30" i="75"/>
  <c r="AV30" i="75"/>
  <c r="AW30" i="75"/>
  <c r="AX30" i="75"/>
  <c r="AY30" i="75"/>
  <c r="AZ30" i="75"/>
  <c r="BA30" i="75"/>
  <c r="BB30" i="75"/>
  <c r="BC30" i="75"/>
  <c r="BD30" i="75"/>
  <c r="BE30" i="75"/>
  <c r="BF30" i="75"/>
  <c r="BG30" i="75"/>
  <c r="BH30" i="75"/>
  <c r="BI30" i="75"/>
  <c r="BJ30" i="75"/>
  <c r="BK30" i="75"/>
  <c r="BL30" i="75"/>
  <c r="BM30" i="75"/>
  <c r="BN30" i="75"/>
  <c r="BO30" i="75"/>
  <c r="BP30" i="75"/>
  <c r="BQ30" i="75"/>
  <c r="BR30" i="75"/>
  <c r="BS30" i="75"/>
  <c r="BT30" i="75"/>
  <c r="BU30" i="75"/>
  <c r="BV30" i="75"/>
  <c r="BW30" i="75"/>
  <c r="BX30" i="75"/>
  <c r="BY30" i="75"/>
  <c r="BZ30" i="75"/>
  <c r="CA30" i="75"/>
  <c r="CB30" i="75"/>
  <c r="CC30" i="75"/>
  <c r="CD30" i="75"/>
  <c r="CE30" i="75"/>
  <c r="CF30" i="75"/>
  <c r="CG30" i="75"/>
  <c r="CH30" i="75"/>
  <c r="CI30" i="75"/>
  <c r="CJ30" i="75"/>
  <c r="CK30" i="75"/>
  <c r="CL30" i="75"/>
  <c r="CM30" i="75"/>
  <c r="CN30" i="75"/>
  <c r="B31" i="75"/>
  <c r="C31" i="75"/>
  <c r="D31" i="75"/>
  <c r="E31" i="75"/>
  <c r="FI31" i="75" s="1"/>
  <c r="F31" i="75"/>
  <c r="G31" i="75"/>
  <c r="H31" i="75"/>
  <c r="I31" i="75"/>
  <c r="J31" i="75"/>
  <c r="K31" i="75"/>
  <c r="L31" i="75"/>
  <c r="M31" i="75"/>
  <c r="N31" i="75"/>
  <c r="O31" i="75"/>
  <c r="P31" i="75"/>
  <c r="Q31" i="75"/>
  <c r="R31" i="75"/>
  <c r="T31" i="75"/>
  <c r="U31" i="75"/>
  <c r="V31" i="75"/>
  <c r="W31" i="75"/>
  <c r="X31" i="75"/>
  <c r="Y31" i="75"/>
  <c r="Z31" i="75"/>
  <c r="AA31"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D31" i="75"/>
  <c r="BE31" i="75"/>
  <c r="BF31" i="75"/>
  <c r="BG31" i="75"/>
  <c r="BH31" i="75"/>
  <c r="BI31" i="75"/>
  <c r="BJ31" i="75"/>
  <c r="BK31" i="75"/>
  <c r="BL31" i="75"/>
  <c r="BM31" i="75"/>
  <c r="BN31" i="75"/>
  <c r="BO31" i="75"/>
  <c r="BP31" i="75"/>
  <c r="BQ31" i="75"/>
  <c r="BR31" i="75"/>
  <c r="BS31" i="75"/>
  <c r="BT31" i="75"/>
  <c r="BU31" i="75"/>
  <c r="BV31" i="75"/>
  <c r="BW31" i="75"/>
  <c r="BX31" i="75"/>
  <c r="BY31" i="75"/>
  <c r="BZ31" i="75"/>
  <c r="CA31" i="75"/>
  <c r="CB31" i="75"/>
  <c r="CC31" i="75"/>
  <c r="CD31" i="75"/>
  <c r="CE31" i="75"/>
  <c r="CF31" i="75"/>
  <c r="CG31" i="75"/>
  <c r="CH31" i="75"/>
  <c r="CI31" i="75"/>
  <c r="CJ31" i="75"/>
  <c r="CK31" i="75"/>
  <c r="CL31" i="75"/>
  <c r="CM31" i="75"/>
  <c r="CN31" i="75"/>
  <c r="B32" i="75"/>
  <c r="C32" i="75"/>
  <c r="D32" i="75"/>
  <c r="E32" i="75"/>
  <c r="F32" i="75"/>
  <c r="G32" i="75"/>
  <c r="H32" i="75"/>
  <c r="I32" i="75"/>
  <c r="J32" i="75"/>
  <c r="K32" i="75"/>
  <c r="L32" i="75"/>
  <c r="M32" i="75"/>
  <c r="N32" i="75"/>
  <c r="O32" i="75"/>
  <c r="P32" i="75"/>
  <c r="Q32" i="75"/>
  <c r="R32" i="75"/>
  <c r="S32" i="75"/>
  <c r="T32" i="75"/>
  <c r="U32" i="75"/>
  <c r="V32" i="75"/>
  <c r="W32" i="75"/>
  <c r="X32" i="75"/>
  <c r="Y32" i="75"/>
  <c r="Z32" i="75"/>
  <c r="AA32" i="75"/>
  <c r="AB32" i="75"/>
  <c r="AC32" i="75"/>
  <c r="AD32" i="75"/>
  <c r="AE32" i="75"/>
  <c r="AF32" i="75"/>
  <c r="AG32" i="75"/>
  <c r="AH32" i="75"/>
  <c r="AI32" i="75"/>
  <c r="AJ32" i="75"/>
  <c r="AK32" i="75"/>
  <c r="AL32" i="75"/>
  <c r="AM32" i="75"/>
  <c r="AN32" i="75"/>
  <c r="AO32" i="75"/>
  <c r="AP32" i="75"/>
  <c r="AQ32" i="75"/>
  <c r="AR32" i="75"/>
  <c r="AS32" i="75"/>
  <c r="AT32" i="75"/>
  <c r="AU32" i="75"/>
  <c r="AV32" i="75"/>
  <c r="AW32" i="75"/>
  <c r="AX32" i="75"/>
  <c r="AY32" i="75"/>
  <c r="AZ32" i="75"/>
  <c r="BA32" i="75"/>
  <c r="BB32" i="75"/>
  <c r="BC32" i="75"/>
  <c r="BD32" i="75"/>
  <c r="BE32" i="75"/>
  <c r="BF32" i="75"/>
  <c r="BG32" i="75"/>
  <c r="BH32" i="75"/>
  <c r="BI32" i="75"/>
  <c r="BJ32" i="75"/>
  <c r="BK32" i="75"/>
  <c r="BL32" i="75"/>
  <c r="BM32" i="75"/>
  <c r="BN32" i="75"/>
  <c r="BO32" i="75"/>
  <c r="BP32" i="75"/>
  <c r="BQ32" i="75"/>
  <c r="BR32" i="75"/>
  <c r="BS32" i="75"/>
  <c r="BT32" i="75"/>
  <c r="BU32" i="75"/>
  <c r="BV32" i="75"/>
  <c r="BW32" i="75"/>
  <c r="BX32" i="75"/>
  <c r="BY32" i="75"/>
  <c r="BZ32" i="75"/>
  <c r="CA32" i="75"/>
  <c r="CB32" i="75"/>
  <c r="CC32" i="75"/>
  <c r="CD32" i="75"/>
  <c r="CE32" i="75"/>
  <c r="CF32" i="75"/>
  <c r="CG32" i="75"/>
  <c r="CH32" i="75"/>
  <c r="CI32" i="75"/>
  <c r="CJ32" i="75"/>
  <c r="CK32" i="75"/>
  <c r="CL32" i="75"/>
  <c r="CM32" i="75"/>
  <c r="CN32" i="75"/>
  <c r="B33" i="75"/>
  <c r="C33" i="75"/>
  <c r="D33" i="75"/>
  <c r="E33" i="75"/>
  <c r="F33" i="75"/>
  <c r="G33" i="75"/>
  <c r="H33" i="75"/>
  <c r="I33" i="75"/>
  <c r="J33" i="75"/>
  <c r="K33" i="75"/>
  <c r="L33" i="75"/>
  <c r="M33" i="75"/>
  <c r="N33" i="75"/>
  <c r="O33" i="75"/>
  <c r="P33" i="75"/>
  <c r="Q33" i="75"/>
  <c r="R33" i="75"/>
  <c r="T33" i="75"/>
  <c r="U33" i="75"/>
  <c r="V33" i="75"/>
  <c r="W33" i="75"/>
  <c r="X33" i="75"/>
  <c r="Y33" i="75"/>
  <c r="Z33" i="75"/>
  <c r="AA33" i="75"/>
  <c r="AB33" i="75"/>
  <c r="AC33" i="75"/>
  <c r="AD33" i="75"/>
  <c r="AE33" i="75"/>
  <c r="AF33" i="75"/>
  <c r="AG33" i="75"/>
  <c r="AH33" i="75"/>
  <c r="AI33" i="75"/>
  <c r="AJ33" i="75"/>
  <c r="AK33" i="75"/>
  <c r="AL33" i="75"/>
  <c r="AM33" i="75"/>
  <c r="AN33" i="75"/>
  <c r="AO33" i="75"/>
  <c r="AP33" i="75"/>
  <c r="AQ33" i="75"/>
  <c r="AR33" i="75"/>
  <c r="AS33" i="75"/>
  <c r="AT33" i="75"/>
  <c r="AU33" i="75"/>
  <c r="AV33" i="75"/>
  <c r="AW33" i="75"/>
  <c r="AX33" i="75"/>
  <c r="AY33" i="75"/>
  <c r="AZ33" i="75"/>
  <c r="BA33" i="75"/>
  <c r="BB33" i="75"/>
  <c r="BC33" i="75"/>
  <c r="BD33" i="75"/>
  <c r="BE33" i="75"/>
  <c r="BF33" i="75"/>
  <c r="BG33" i="75"/>
  <c r="BH33" i="75"/>
  <c r="BI33" i="75"/>
  <c r="BJ33" i="75"/>
  <c r="BK33" i="75"/>
  <c r="BL33" i="75"/>
  <c r="BM33" i="75"/>
  <c r="BN33" i="75"/>
  <c r="BO33" i="75"/>
  <c r="BP33" i="75"/>
  <c r="BQ33" i="75"/>
  <c r="BR33" i="75"/>
  <c r="BS33" i="75"/>
  <c r="BT33" i="75"/>
  <c r="BU33" i="75"/>
  <c r="BV33" i="75"/>
  <c r="BW33" i="75"/>
  <c r="BX33" i="75"/>
  <c r="BY33" i="75"/>
  <c r="BZ33" i="75"/>
  <c r="CA33" i="75"/>
  <c r="CB33" i="75"/>
  <c r="CC33" i="75"/>
  <c r="CD33" i="75"/>
  <c r="CE33" i="75"/>
  <c r="CF33" i="75"/>
  <c r="CG33" i="75"/>
  <c r="CH33" i="75"/>
  <c r="CI33" i="75"/>
  <c r="CJ33" i="75"/>
  <c r="CK33" i="75"/>
  <c r="CL33" i="75"/>
  <c r="CM33" i="75"/>
  <c r="CN33" i="75"/>
  <c r="B34" i="75"/>
  <c r="C34" i="75"/>
  <c r="D34" i="75"/>
  <c r="E34" i="75"/>
  <c r="F34" i="75"/>
  <c r="G34" i="75"/>
  <c r="H34" i="75"/>
  <c r="I34" i="75"/>
  <c r="J34" i="75"/>
  <c r="K34" i="75"/>
  <c r="L34" i="75"/>
  <c r="M34" i="75"/>
  <c r="N34" i="75"/>
  <c r="O34" i="75"/>
  <c r="P34" i="75"/>
  <c r="Q34" i="75"/>
  <c r="R34" i="75"/>
  <c r="S34" i="75"/>
  <c r="T34" i="75"/>
  <c r="U34" i="75"/>
  <c r="V34" i="75"/>
  <c r="W34" i="75"/>
  <c r="X34" i="75"/>
  <c r="Y34" i="75"/>
  <c r="Z34" i="75"/>
  <c r="AA34" i="75"/>
  <c r="AB34" i="75"/>
  <c r="AC34" i="75"/>
  <c r="AD34" i="75"/>
  <c r="AE34" i="75"/>
  <c r="AF34" i="75"/>
  <c r="AG34" i="75"/>
  <c r="AH34" i="75"/>
  <c r="AI34" i="75"/>
  <c r="AJ34" i="75"/>
  <c r="AK34" i="75"/>
  <c r="AL34" i="75"/>
  <c r="AM34" i="75"/>
  <c r="AN34" i="75"/>
  <c r="AO34" i="75"/>
  <c r="AP34" i="75"/>
  <c r="AQ34" i="75"/>
  <c r="AR34" i="75"/>
  <c r="AS34" i="75"/>
  <c r="AT34" i="75"/>
  <c r="AU34" i="75"/>
  <c r="AV34" i="75"/>
  <c r="AW34" i="75"/>
  <c r="AX34" i="75"/>
  <c r="AY34" i="75"/>
  <c r="AZ34" i="75"/>
  <c r="BA34" i="75"/>
  <c r="BB34" i="75"/>
  <c r="BC34" i="75"/>
  <c r="BD34" i="75"/>
  <c r="BE34" i="75"/>
  <c r="BF34" i="75"/>
  <c r="BG34" i="75"/>
  <c r="BH34" i="75"/>
  <c r="BI34" i="75"/>
  <c r="BJ34" i="75"/>
  <c r="BK34" i="75"/>
  <c r="BL34" i="75"/>
  <c r="BM34" i="75"/>
  <c r="BN34" i="75"/>
  <c r="BO34" i="75"/>
  <c r="BP34" i="75"/>
  <c r="BQ34" i="75"/>
  <c r="BR34" i="75"/>
  <c r="BS34" i="75"/>
  <c r="BT34" i="75"/>
  <c r="BU34" i="75"/>
  <c r="BV34" i="75"/>
  <c r="BW34" i="75"/>
  <c r="BX34" i="75"/>
  <c r="BY34" i="75"/>
  <c r="BZ34" i="75"/>
  <c r="CA34" i="75"/>
  <c r="CB34" i="75"/>
  <c r="CC34" i="75"/>
  <c r="CD34" i="75"/>
  <c r="CE34" i="75"/>
  <c r="CF34" i="75"/>
  <c r="CG34" i="75"/>
  <c r="CH34" i="75"/>
  <c r="CI34" i="75"/>
  <c r="CJ34" i="75"/>
  <c r="CK34" i="75"/>
  <c r="CL34" i="75"/>
  <c r="CM34" i="75"/>
  <c r="CN34" i="75"/>
  <c r="B35" i="75"/>
  <c r="C35" i="75"/>
  <c r="D35" i="75"/>
  <c r="E35" i="75"/>
  <c r="F35" i="75"/>
  <c r="G35" i="75"/>
  <c r="H35" i="75"/>
  <c r="I35" i="75"/>
  <c r="J35" i="75"/>
  <c r="K35" i="75"/>
  <c r="L35" i="75"/>
  <c r="M35" i="75"/>
  <c r="N35" i="75"/>
  <c r="O35" i="75"/>
  <c r="P35" i="75"/>
  <c r="Q35" i="75"/>
  <c r="R35" i="75"/>
  <c r="T35" i="75"/>
  <c r="U35" i="75"/>
  <c r="V35" i="75"/>
  <c r="W35" i="75"/>
  <c r="X35" i="75"/>
  <c r="Y35" i="75"/>
  <c r="Z35" i="75"/>
  <c r="AA35" i="75"/>
  <c r="AB35" i="75"/>
  <c r="AC35" i="75"/>
  <c r="AD35" i="75"/>
  <c r="AE35" i="75"/>
  <c r="AF35" i="75"/>
  <c r="AG35" i="75"/>
  <c r="AH35" i="75"/>
  <c r="AI35" i="75"/>
  <c r="AJ35" i="75"/>
  <c r="AK35" i="75"/>
  <c r="AL35" i="75"/>
  <c r="AM35" i="75"/>
  <c r="AN35" i="75"/>
  <c r="AO35" i="75"/>
  <c r="AP35" i="75"/>
  <c r="AQ35" i="75"/>
  <c r="AR35" i="75"/>
  <c r="AS35" i="75"/>
  <c r="AT35" i="75"/>
  <c r="AU35" i="75"/>
  <c r="AV35" i="75"/>
  <c r="AW35" i="75"/>
  <c r="AX35" i="75"/>
  <c r="AY35" i="75"/>
  <c r="AZ35" i="75"/>
  <c r="BA35" i="75"/>
  <c r="BB35" i="75"/>
  <c r="BC35" i="75"/>
  <c r="BD35" i="75"/>
  <c r="BE35" i="75"/>
  <c r="BF35" i="75"/>
  <c r="BG35" i="75"/>
  <c r="BH35" i="75"/>
  <c r="BI35" i="75"/>
  <c r="BJ35" i="75"/>
  <c r="BK35" i="75"/>
  <c r="BL35" i="75"/>
  <c r="BM35" i="75"/>
  <c r="BN35" i="75"/>
  <c r="BO35" i="75"/>
  <c r="BP35" i="75"/>
  <c r="BQ35" i="75"/>
  <c r="BR35" i="75"/>
  <c r="BS35" i="75"/>
  <c r="BT35" i="75"/>
  <c r="BU35" i="75"/>
  <c r="BV35" i="75"/>
  <c r="BW35" i="75"/>
  <c r="BX35" i="75"/>
  <c r="BY35" i="75"/>
  <c r="BZ35" i="75"/>
  <c r="CA35" i="75"/>
  <c r="CB35" i="75"/>
  <c r="CC35" i="75"/>
  <c r="CD35" i="75"/>
  <c r="CE35" i="75"/>
  <c r="CF35" i="75"/>
  <c r="CG35" i="75"/>
  <c r="CH35" i="75"/>
  <c r="CI35" i="75"/>
  <c r="CJ35" i="75"/>
  <c r="CK35" i="75"/>
  <c r="CL35" i="75"/>
  <c r="CM35" i="75"/>
  <c r="CN35" i="75"/>
  <c r="B36" i="75"/>
  <c r="C36" i="75"/>
  <c r="D36" i="75"/>
  <c r="E36" i="75"/>
  <c r="F36" i="75"/>
  <c r="G36" i="75"/>
  <c r="H36" i="75"/>
  <c r="I36" i="75"/>
  <c r="J36" i="75"/>
  <c r="K36" i="75"/>
  <c r="L36" i="75"/>
  <c r="M36" i="75"/>
  <c r="N36" i="75"/>
  <c r="O36" i="75"/>
  <c r="P36" i="75"/>
  <c r="Q36" i="75"/>
  <c r="R36" i="75"/>
  <c r="S36" i="75"/>
  <c r="T36" i="75"/>
  <c r="U36" i="75"/>
  <c r="V36" i="75"/>
  <c r="W36" i="75"/>
  <c r="X36" i="75"/>
  <c r="Y36" i="75"/>
  <c r="Z36" i="75"/>
  <c r="AA36" i="75"/>
  <c r="AB36" i="75"/>
  <c r="AC36" i="75"/>
  <c r="AD36" i="75"/>
  <c r="AE36" i="75"/>
  <c r="AF36" i="75"/>
  <c r="AG36" i="75"/>
  <c r="AH36" i="75"/>
  <c r="AI36" i="75"/>
  <c r="AJ36" i="75"/>
  <c r="AK36" i="75"/>
  <c r="AL36" i="75"/>
  <c r="AM36" i="75"/>
  <c r="AN36" i="75"/>
  <c r="AO36" i="75"/>
  <c r="AP36" i="75"/>
  <c r="AQ36" i="75"/>
  <c r="AR36" i="75"/>
  <c r="AS36" i="75"/>
  <c r="AT36" i="75"/>
  <c r="AU36" i="75"/>
  <c r="AV36" i="75"/>
  <c r="AW36" i="75"/>
  <c r="AX36" i="75"/>
  <c r="AY36" i="75"/>
  <c r="AZ36" i="75"/>
  <c r="BA36" i="75"/>
  <c r="BB36" i="75"/>
  <c r="BC36" i="75"/>
  <c r="BD36" i="75"/>
  <c r="BE36" i="75"/>
  <c r="BF36" i="75"/>
  <c r="BG36" i="75"/>
  <c r="BH36" i="75"/>
  <c r="BI36" i="75"/>
  <c r="BJ36" i="75"/>
  <c r="BK36" i="75"/>
  <c r="BL36" i="75"/>
  <c r="BM36" i="75"/>
  <c r="BN36" i="75"/>
  <c r="BO36" i="75"/>
  <c r="BP36" i="75"/>
  <c r="BQ36" i="75"/>
  <c r="BR36" i="75"/>
  <c r="BS36" i="75"/>
  <c r="BT36" i="75"/>
  <c r="BU36" i="75"/>
  <c r="BV36" i="75"/>
  <c r="BW36" i="75"/>
  <c r="BX36" i="75"/>
  <c r="BY36" i="75"/>
  <c r="BZ36" i="75"/>
  <c r="CA36" i="75"/>
  <c r="CB36" i="75"/>
  <c r="CC36" i="75"/>
  <c r="CD36" i="75"/>
  <c r="CE36" i="75"/>
  <c r="CF36" i="75"/>
  <c r="CG36" i="75"/>
  <c r="CH36" i="75"/>
  <c r="CI36" i="75"/>
  <c r="CJ36" i="75"/>
  <c r="CK36" i="75"/>
  <c r="CL36" i="75"/>
  <c r="CM36" i="75"/>
  <c r="CN36" i="75"/>
  <c r="B37" i="75"/>
  <c r="C37" i="75"/>
  <c r="D37" i="75"/>
  <c r="E37" i="75"/>
  <c r="F37" i="75"/>
  <c r="G37" i="75"/>
  <c r="H37" i="75"/>
  <c r="I37" i="75"/>
  <c r="J37" i="75"/>
  <c r="K37" i="75"/>
  <c r="L37" i="75"/>
  <c r="M37" i="75"/>
  <c r="N37" i="75"/>
  <c r="FD37" i="75" s="1"/>
  <c r="O37" i="75"/>
  <c r="P37" i="75"/>
  <c r="Q37" i="75"/>
  <c r="R37" i="75"/>
  <c r="T37" i="75"/>
  <c r="U37" i="75"/>
  <c r="V37" i="75"/>
  <c r="W37" i="75"/>
  <c r="X37" i="75"/>
  <c r="Y37" i="75"/>
  <c r="Z37" i="75"/>
  <c r="AA37" i="75"/>
  <c r="AB37" i="75"/>
  <c r="AC37" i="75"/>
  <c r="AD37" i="75"/>
  <c r="AE37" i="75"/>
  <c r="AF37" i="75"/>
  <c r="AG37" i="75"/>
  <c r="AH37" i="75"/>
  <c r="AI37" i="75"/>
  <c r="AJ37" i="75"/>
  <c r="AK37" i="75"/>
  <c r="AL37" i="75"/>
  <c r="AM37" i="75"/>
  <c r="AN37" i="75"/>
  <c r="AO37" i="75"/>
  <c r="AP37" i="75"/>
  <c r="AQ37" i="75"/>
  <c r="AR37" i="75"/>
  <c r="AS37" i="75"/>
  <c r="AT37" i="75"/>
  <c r="AU37" i="75"/>
  <c r="AV37" i="75"/>
  <c r="AW37" i="75"/>
  <c r="AX37" i="75"/>
  <c r="AY37" i="75"/>
  <c r="AZ37" i="75"/>
  <c r="BA37" i="75"/>
  <c r="BB37" i="75"/>
  <c r="BC37" i="75"/>
  <c r="BD37" i="75"/>
  <c r="BE37" i="75"/>
  <c r="BF37" i="75"/>
  <c r="BG37" i="75"/>
  <c r="BH37" i="75"/>
  <c r="BI37" i="75"/>
  <c r="BJ37" i="75"/>
  <c r="BK37" i="75"/>
  <c r="BL37" i="75"/>
  <c r="BM37" i="75"/>
  <c r="BN37" i="75"/>
  <c r="BO37" i="75"/>
  <c r="BP37" i="75"/>
  <c r="BQ37" i="75"/>
  <c r="BR37" i="75"/>
  <c r="BS37" i="75"/>
  <c r="BT37" i="75"/>
  <c r="BU37" i="75"/>
  <c r="BV37" i="75"/>
  <c r="BW37" i="75"/>
  <c r="BX37" i="75"/>
  <c r="BY37" i="75"/>
  <c r="BZ37" i="75"/>
  <c r="CA37" i="75"/>
  <c r="CB37" i="75"/>
  <c r="CC37" i="75"/>
  <c r="CD37" i="75"/>
  <c r="CE37" i="75"/>
  <c r="CF37" i="75"/>
  <c r="CG37" i="75"/>
  <c r="CH37" i="75"/>
  <c r="CI37" i="75"/>
  <c r="CJ37" i="75"/>
  <c r="CK37" i="75"/>
  <c r="CL37" i="75"/>
  <c r="CM37" i="75"/>
  <c r="CN37" i="75"/>
  <c r="B38" i="75"/>
  <c r="C38" i="75"/>
  <c r="D38" i="75"/>
  <c r="E38" i="75"/>
  <c r="F38" i="75"/>
  <c r="G38" i="75"/>
  <c r="H38" i="75"/>
  <c r="I38" i="75"/>
  <c r="J38" i="75"/>
  <c r="K38" i="75"/>
  <c r="L38" i="75"/>
  <c r="M38" i="75"/>
  <c r="N38" i="75"/>
  <c r="O38" i="75"/>
  <c r="P38" i="75"/>
  <c r="Q38" i="75"/>
  <c r="R38" i="75"/>
  <c r="S38" i="75"/>
  <c r="T38" i="75"/>
  <c r="U38" i="75"/>
  <c r="V38" i="75"/>
  <c r="W38" i="75"/>
  <c r="X38" i="75"/>
  <c r="Y38" i="75"/>
  <c r="Z38" i="75"/>
  <c r="AA38" i="75"/>
  <c r="AB38" i="75"/>
  <c r="AC38" i="75"/>
  <c r="AD38" i="75"/>
  <c r="AE38" i="75"/>
  <c r="AF38" i="75"/>
  <c r="AG38" i="75"/>
  <c r="AH38" i="75"/>
  <c r="AI38" i="75"/>
  <c r="AJ38" i="75"/>
  <c r="AK38" i="75"/>
  <c r="AL38" i="75"/>
  <c r="AM38" i="75"/>
  <c r="AN38" i="75"/>
  <c r="AO38" i="75"/>
  <c r="AP38" i="75"/>
  <c r="AQ38" i="75"/>
  <c r="AR38" i="75"/>
  <c r="AS38" i="75"/>
  <c r="AT38" i="75"/>
  <c r="AU38" i="75"/>
  <c r="AV38" i="75"/>
  <c r="AW38" i="75"/>
  <c r="AX38" i="75"/>
  <c r="AY38" i="75"/>
  <c r="AZ38" i="75"/>
  <c r="BA38" i="75"/>
  <c r="BB38" i="75"/>
  <c r="BC38" i="75"/>
  <c r="BD38" i="75"/>
  <c r="BE38" i="75"/>
  <c r="BF38" i="75"/>
  <c r="BG38" i="75"/>
  <c r="BH38" i="75"/>
  <c r="BI38" i="75"/>
  <c r="BJ38" i="75"/>
  <c r="BK38" i="75"/>
  <c r="BL38" i="75"/>
  <c r="BM38" i="75"/>
  <c r="BN38" i="75"/>
  <c r="BO38" i="75"/>
  <c r="BP38" i="75"/>
  <c r="BQ38" i="75"/>
  <c r="BR38" i="75"/>
  <c r="BS38" i="75"/>
  <c r="BT38" i="75"/>
  <c r="BU38" i="75"/>
  <c r="BV38" i="75"/>
  <c r="BW38" i="75"/>
  <c r="BX38" i="75"/>
  <c r="BY38" i="75"/>
  <c r="BZ38" i="75"/>
  <c r="CA38" i="75"/>
  <c r="CB38" i="75"/>
  <c r="CC38" i="75"/>
  <c r="CD38" i="75"/>
  <c r="CE38" i="75"/>
  <c r="CF38" i="75"/>
  <c r="CG38" i="75"/>
  <c r="CH38" i="75"/>
  <c r="CI38" i="75"/>
  <c r="CJ38" i="75"/>
  <c r="CK38" i="75"/>
  <c r="CL38" i="75"/>
  <c r="CM38" i="75"/>
  <c r="CN38" i="75"/>
  <c r="B39" i="75"/>
  <c r="C39" i="75"/>
  <c r="D39" i="75"/>
  <c r="E39" i="75"/>
  <c r="F39" i="75"/>
  <c r="G39" i="75"/>
  <c r="H39" i="75"/>
  <c r="I39" i="75"/>
  <c r="J39" i="75"/>
  <c r="K39" i="75"/>
  <c r="L39" i="75"/>
  <c r="M39" i="75"/>
  <c r="N39" i="75"/>
  <c r="O39" i="75"/>
  <c r="P39" i="75"/>
  <c r="Q39" i="75"/>
  <c r="R39" i="75"/>
  <c r="T39" i="75"/>
  <c r="U39" i="75"/>
  <c r="V39" i="75"/>
  <c r="W39" i="75"/>
  <c r="X39" i="75"/>
  <c r="Y39" i="75"/>
  <c r="Z39" i="75"/>
  <c r="AA39" i="75"/>
  <c r="AB39" i="75"/>
  <c r="AC39" i="75"/>
  <c r="AD39" i="75"/>
  <c r="AE39" i="75"/>
  <c r="AF39" i="75"/>
  <c r="AG39" i="75"/>
  <c r="AH39" i="75"/>
  <c r="AI39" i="75"/>
  <c r="AJ39" i="75"/>
  <c r="AK39" i="75"/>
  <c r="AL39" i="75"/>
  <c r="AM39" i="75"/>
  <c r="AN39" i="75"/>
  <c r="AO39" i="75"/>
  <c r="AP39" i="75"/>
  <c r="AQ39" i="75"/>
  <c r="AR39" i="75"/>
  <c r="AS39" i="75"/>
  <c r="AT39" i="75"/>
  <c r="AU39" i="75"/>
  <c r="AV39" i="75"/>
  <c r="AW39" i="75"/>
  <c r="AX39" i="75"/>
  <c r="AY39" i="75"/>
  <c r="AZ39" i="75"/>
  <c r="BA39" i="75"/>
  <c r="BB39" i="75"/>
  <c r="BC39" i="75"/>
  <c r="BD39" i="75"/>
  <c r="BE39" i="75"/>
  <c r="BF39" i="75"/>
  <c r="BG39" i="75"/>
  <c r="BH39" i="75"/>
  <c r="BI39" i="75"/>
  <c r="BJ39" i="75"/>
  <c r="BK39" i="75"/>
  <c r="BL39" i="75"/>
  <c r="BM39" i="75"/>
  <c r="BN39" i="75"/>
  <c r="BO39" i="75"/>
  <c r="BP39" i="75"/>
  <c r="BQ39" i="75"/>
  <c r="BR39" i="75"/>
  <c r="BS39" i="75"/>
  <c r="BT39" i="75"/>
  <c r="BU39" i="75"/>
  <c r="BV39" i="75"/>
  <c r="BW39" i="75"/>
  <c r="BX39" i="75"/>
  <c r="BY39" i="75"/>
  <c r="BZ39" i="75"/>
  <c r="CA39" i="75"/>
  <c r="CB39" i="75"/>
  <c r="CC39" i="75"/>
  <c r="CD39" i="75"/>
  <c r="CE39" i="75"/>
  <c r="CF39" i="75"/>
  <c r="CG39" i="75"/>
  <c r="CH39" i="75"/>
  <c r="CI39" i="75"/>
  <c r="CJ39" i="75"/>
  <c r="CK39" i="75"/>
  <c r="CL39" i="75"/>
  <c r="CM39" i="75"/>
  <c r="CN39" i="75"/>
  <c r="B40" i="75"/>
  <c r="C40" i="75"/>
  <c r="D40" i="75"/>
  <c r="E40" i="75"/>
  <c r="F40" i="75"/>
  <c r="G40" i="75"/>
  <c r="H40" i="75"/>
  <c r="I40" i="75"/>
  <c r="J40" i="75"/>
  <c r="K40" i="75"/>
  <c r="L40" i="75"/>
  <c r="M40" i="75"/>
  <c r="N40" i="75"/>
  <c r="DO40" i="75" s="1"/>
  <c r="O40" i="75"/>
  <c r="P40" i="75"/>
  <c r="Q40" i="75"/>
  <c r="R40" i="75"/>
  <c r="S40" i="75"/>
  <c r="T40" i="75"/>
  <c r="U40" i="75"/>
  <c r="V40" i="75"/>
  <c r="W40" i="75"/>
  <c r="X40" i="75"/>
  <c r="Y40" i="75"/>
  <c r="Z40" i="75"/>
  <c r="AA40" i="75"/>
  <c r="AB40" i="75"/>
  <c r="AC40" i="75"/>
  <c r="AD40" i="75"/>
  <c r="AE40" i="75"/>
  <c r="AF40" i="75"/>
  <c r="AG40" i="75"/>
  <c r="AH40" i="75"/>
  <c r="AI40" i="75"/>
  <c r="AJ40" i="75"/>
  <c r="AK40" i="75"/>
  <c r="AL40" i="75"/>
  <c r="AM40" i="75"/>
  <c r="AN40" i="75"/>
  <c r="AO40" i="75"/>
  <c r="AP40" i="75"/>
  <c r="AQ40" i="75"/>
  <c r="AR40" i="75"/>
  <c r="AS40" i="75"/>
  <c r="AT40" i="75"/>
  <c r="AU40" i="75"/>
  <c r="AV40" i="75"/>
  <c r="AW40" i="75"/>
  <c r="AX40" i="75"/>
  <c r="AY40" i="75"/>
  <c r="AZ40" i="75"/>
  <c r="BA40" i="75"/>
  <c r="BB40" i="75"/>
  <c r="BC40" i="75"/>
  <c r="BD40" i="75"/>
  <c r="BE40" i="75"/>
  <c r="BF40" i="75"/>
  <c r="BG40" i="75"/>
  <c r="BH40" i="75"/>
  <c r="BI40" i="75"/>
  <c r="BJ40" i="75"/>
  <c r="BK40" i="75"/>
  <c r="BL40" i="75"/>
  <c r="BM40" i="75"/>
  <c r="BN40" i="75"/>
  <c r="BO40" i="75"/>
  <c r="BP40" i="75"/>
  <c r="BQ40" i="75"/>
  <c r="BR40" i="75"/>
  <c r="BS40" i="75"/>
  <c r="BT40" i="75"/>
  <c r="BU40" i="75"/>
  <c r="BV40" i="75"/>
  <c r="BW40" i="75"/>
  <c r="BX40" i="75"/>
  <c r="BY40" i="75"/>
  <c r="BZ40" i="75"/>
  <c r="CA40" i="75"/>
  <c r="CB40" i="75"/>
  <c r="CC40" i="75"/>
  <c r="CD40" i="75"/>
  <c r="CE40" i="75"/>
  <c r="CF40" i="75"/>
  <c r="CG40" i="75"/>
  <c r="CH40" i="75"/>
  <c r="CI40" i="75"/>
  <c r="CJ40" i="75"/>
  <c r="CK40" i="75"/>
  <c r="CL40" i="75"/>
  <c r="CM40" i="75"/>
  <c r="CN40" i="75"/>
  <c r="B41" i="75"/>
  <c r="C41" i="75"/>
  <c r="D41" i="75"/>
  <c r="E41" i="75"/>
  <c r="F41" i="75"/>
  <c r="G41" i="75"/>
  <c r="H41" i="75"/>
  <c r="I41" i="75"/>
  <c r="J41" i="75"/>
  <c r="K41" i="75"/>
  <c r="L41" i="75"/>
  <c r="M41" i="75"/>
  <c r="N41" i="75"/>
  <c r="O41" i="75"/>
  <c r="P41" i="75"/>
  <c r="Q41" i="75"/>
  <c r="R41" i="75"/>
  <c r="S41" i="75"/>
  <c r="T41" i="75"/>
  <c r="U41" i="75"/>
  <c r="V41" i="75"/>
  <c r="W41" i="75"/>
  <c r="X41" i="75"/>
  <c r="Y41" i="75"/>
  <c r="Z41" i="75"/>
  <c r="AA41" i="75"/>
  <c r="AB41" i="75"/>
  <c r="AC41" i="75"/>
  <c r="AD41" i="75"/>
  <c r="AE41" i="75"/>
  <c r="AF41" i="75"/>
  <c r="AG41" i="75"/>
  <c r="AH41" i="75"/>
  <c r="AI41" i="75"/>
  <c r="AJ41" i="75"/>
  <c r="AK41" i="75"/>
  <c r="AL41" i="75"/>
  <c r="AM41" i="75"/>
  <c r="AN41" i="75"/>
  <c r="AO41" i="75"/>
  <c r="AP41" i="75"/>
  <c r="AQ41" i="75"/>
  <c r="AR41" i="75"/>
  <c r="AS41" i="75"/>
  <c r="AT41" i="75"/>
  <c r="AU41" i="75"/>
  <c r="AV41" i="75"/>
  <c r="AW41" i="75"/>
  <c r="AX41" i="75"/>
  <c r="AY41" i="75"/>
  <c r="AZ41" i="75"/>
  <c r="BA41" i="75"/>
  <c r="BB41" i="75"/>
  <c r="BC41" i="75"/>
  <c r="BD41" i="75"/>
  <c r="BE41" i="75"/>
  <c r="BF41" i="75"/>
  <c r="BG41" i="75"/>
  <c r="BH41" i="75"/>
  <c r="BI41" i="75"/>
  <c r="BJ41" i="75"/>
  <c r="BK41" i="75"/>
  <c r="BL41" i="75"/>
  <c r="BM41" i="75"/>
  <c r="BN41" i="75"/>
  <c r="BO41" i="75"/>
  <c r="BP41" i="75"/>
  <c r="BQ41" i="75"/>
  <c r="BR41" i="75"/>
  <c r="BS41" i="75"/>
  <c r="BT41" i="75"/>
  <c r="BU41" i="75"/>
  <c r="BV41" i="75"/>
  <c r="BW41" i="75"/>
  <c r="BX41" i="75"/>
  <c r="BY41" i="75"/>
  <c r="BZ41" i="75"/>
  <c r="CA41" i="75"/>
  <c r="CB41" i="75"/>
  <c r="CC41" i="75"/>
  <c r="CD41" i="75"/>
  <c r="CE41" i="75"/>
  <c r="CF41" i="75"/>
  <c r="CG41" i="75"/>
  <c r="CH41" i="75"/>
  <c r="CI41" i="75"/>
  <c r="CJ41" i="75"/>
  <c r="CK41" i="75"/>
  <c r="CL41" i="75"/>
  <c r="CM41" i="75"/>
  <c r="CN41" i="75"/>
  <c r="B42" i="75"/>
  <c r="C42" i="75"/>
  <c r="D42" i="75"/>
  <c r="E42" i="75"/>
  <c r="FI42" i="75" s="1"/>
  <c r="F42" i="75"/>
  <c r="G42" i="75"/>
  <c r="H42" i="75"/>
  <c r="I42" i="75"/>
  <c r="J42" i="75"/>
  <c r="K42" i="75"/>
  <c r="L42" i="75"/>
  <c r="M42" i="75"/>
  <c r="N42" i="75"/>
  <c r="O42" i="75"/>
  <c r="P42" i="75"/>
  <c r="Q42" i="75"/>
  <c r="R42" i="75"/>
  <c r="S42" i="75"/>
  <c r="T42" i="75"/>
  <c r="U42" i="75"/>
  <c r="V42" i="75"/>
  <c r="W42" i="75"/>
  <c r="X42" i="75"/>
  <c r="Y42" i="75"/>
  <c r="Z42" i="75"/>
  <c r="AA42" i="75"/>
  <c r="AB42" i="75"/>
  <c r="AC42" i="75"/>
  <c r="AD42" i="75"/>
  <c r="AE42" i="75"/>
  <c r="AF42" i="75"/>
  <c r="AG42" i="75"/>
  <c r="AH42" i="75"/>
  <c r="AI42" i="75"/>
  <c r="AJ42" i="75"/>
  <c r="AK42" i="75"/>
  <c r="AL42" i="75"/>
  <c r="AM42" i="75"/>
  <c r="AN42" i="75"/>
  <c r="AO42" i="75"/>
  <c r="AP42" i="75"/>
  <c r="AQ42" i="75"/>
  <c r="AR42" i="75"/>
  <c r="AS42" i="75"/>
  <c r="AT42" i="75"/>
  <c r="AU42" i="75"/>
  <c r="AV42" i="75"/>
  <c r="AW42" i="75"/>
  <c r="AX42" i="75"/>
  <c r="AY42" i="75"/>
  <c r="AZ42" i="75"/>
  <c r="BA42" i="75"/>
  <c r="BB42" i="75"/>
  <c r="BC42" i="75"/>
  <c r="BD42" i="75"/>
  <c r="BE42" i="75"/>
  <c r="BF42" i="75"/>
  <c r="BG42" i="75"/>
  <c r="BH42" i="75"/>
  <c r="BI42" i="75"/>
  <c r="BJ42" i="75"/>
  <c r="BK42" i="75"/>
  <c r="BL42" i="75"/>
  <c r="BM42" i="75"/>
  <c r="BN42" i="75"/>
  <c r="BO42" i="75"/>
  <c r="BP42" i="75"/>
  <c r="BQ42" i="75"/>
  <c r="BR42" i="75"/>
  <c r="BS42" i="75"/>
  <c r="BT42" i="75"/>
  <c r="BU42" i="75"/>
  <c r="BV42" i="75"/>
  <c r="BW42" i="75"/>
  <c r="BX42" i="75"/>
  <c r="BY42" i="75"/>
  <c r="BZ42" i="75"/>
  <c r="CA42" i="75"/>
  <c r="CB42" i="75"/>
  <c r="CC42" i="75"/>
  <c r="CD42" i="75"/>
  <c r="CE42" i="75"/>
  <c r="CF42" i="75"/>
  <c r="CG42" i="75"/>
  <c r="CH42" i="75"/>
  <c r="CI42" i="75"/>
  <c r="CJ42" i="75"/>
  <c r="CK42" i="75"/>
  <c r="CL42" i="75"/>
  <c r="CM42" i="75"/>
  <c r="CN42" i="75"/>
  <c r="B43" i="75"/>
  <c r="C43" i="75"/>
  <c r="D43" i="75"/>
  <c r="E43" i="75"/>
  <c r="FK43" i="75" s="1"/>
  <c r="F43" i="75"/>
  <c r="G43" i="75"/>
  <c r="H43" i="75"/>
  <c r="I43" i="75"/>
  <c r="J43" i="75"/>
  <c r="K43" i="75"/>
  <c r="L43" i="75"/>
  <c r="M43" i="75"/>
  <c r="N43" i="75"/>
  <c r="O43" i="75"/>
  <c r="P43" i="75"/>
  <c r="Q43" i="75"/>
  <c r="R43" i="75"/>
  <c r="S43" i="75"/>
  <c r="T43" i="75"/>
  <c r="U43" i="75"/>
  <c r="V43" i="75"/>
  <c r="W43" i="75"/>
  <c r="X43" i="75"/>
  <c r="Y43" i="75"/>
  <c r="Z43" i="75"/>
  <c r="AA43" i="75"/>
  <c r="AB43" i="75"/>
  <c r="AC43" i="75"/>
  <c r="AD43" i="75"/>
  <c r="AE43" i="75"/>
  <c r="AF43" i="75"/>
  <c r="AG43" i="75"/>
  <c r="AH43" i="75"/>
  <c r="AI43" i="75"/>
  <c r="AJ43" i="75"/>
  <c r="AK43" i="75"/>
  <c r="AL43" i="75"/>
  <c r="AM43" i="75"/>
  <c r="AN43" i="75"/>
  <c r="AO43" i="75"/>
  <c r="AP43" i="75"/>
  <c r="AQ43" i="75"/>
  <c r="AR43" i="75"/>
  <c r="AS43" i="75"/>
  <c r="AT43" i="75"/>
  <c r="AU43" i="75"/>
  <c r="AV43" i="75"/>
  <c r="AW43" i="75"/>
  <c r="AX43" i="75"/>
  <c r="AY43" i="75"/>
  <c r="AZ43" i="75"/>
  <c r="BA43" i="75"/>
  <c r="BB43" i="75"/>
  <c r="BC43" i="75"/>
  <c r="BD43" i="75"/>
  <c r="BE43" i="75"/>
  <c r="BF43" i="75"/>
  <c r="BG43" i="75"/>
  <c r="BH43" i="75"/>
  <c r="BI43" i="75"/>
  <c r="BJ43" i="75"/>
  <c r="BK43" i="75"/>
  <c r="BL43" i="75"/>
  <c r="BM43" i="75"/>
  <c r="BN43" i="75"/>
  <c r="BO43" i="75"/>
  <c r="BP43" i="75"/>
  <c r="BQ43" i="75"/>
  <c r="BR43" i="75"/>
  <c r="BS43" i="75"/>
  <c r="BT43" i="75"/>
  <c r="BU43" i="75"/>
  <c r="BV43" i="75"/>
  <c r="BW43" i="75"/>
  <c r="BX43" i="75"/>
  <c r="BY43" i="75"/>
  <c r="BZ43" i="75"/>
  <c r="CA43" i="75"/>
  <c r="CB43" i="75"/>
  <c r="CC43" i="75"/>
  <c r="CD43" i="75"/>
  <c r="CE43" i="75"/>
  <c r="CF43" i="75"/>
  <c r="CG43" i="75"/>
  <c r="CH43" i="75"/>
  <c r="CI43" i="75"/>
  <c r="CJ43" i="75"/>
  <c r="CK43" i="75"/>
  <c r="CL43" i="75"/>
  <c r="CM43" i="75"/>
  <c r="CN43" i="75"/>
  <c r="B44" i="75"/>
  <c r="C44" i="75"/>
  <c r="D44" i="75"/>
  <c r="E44" i="75"/>
  <c r="F44" i="75"/>
  <c r="G44" i="75"/>
  <c r="H44" i="75"/>
  <c r="I44" i="75"/>
  <c r="J44" i="75"/>
  <c r="K44" i="75"/>
  <c r="L44" i="75"/>
  <c r="M44" i="75"/>
  <c r="N44" i="75"/>
  <c r="O44" i="75"/>
  <c r="P44" i="75"/>
  <c r="Q44" i="75"/>
  <c r="R44" i="75"/>
  <c r="S44" i="75"/>
  <c r="T44" i="75"/>
  <c r="U44" i="75"/>
  <c r="V44" i="75"/>
  <c r="W44" i="75"/>
  <c r="X44" i="75"/>
  <c r="Y44" i="75"/>
  <c r="Z44" i="75"/>
  <c r="AA44" i="75"/>
  <c r="AB44" i="75"/>
  <c r="AC44" i="75"/>
  <c r="AD44" i="75"/>
  <c r="AE44" i="75"/>
  <c r="AF44" i="75"/>
  <c r="AG44" i="75"/>
  <c r="AH44" i="75"/>
  <c r="AI44" i="75"/>
  <c r="AJ44" i="75"/>
  <c r="AK44" i="75"/>
  <c r="AL44" i="75"/>
  <c r="AM44" i="75"/>
  <c r="AN44" i="75"/>
  <c r="AO44" i="75"/>
  <c r="AP44" i="75"/>
  <c r="AQ44" i="75"/>
  <c r="AR44" i="75"/>
  <c r="AS44" i="75"/>
  <c r="AT44" i="75"/>
  <c r="AU44" i="75"/>
  <c r="AV44" i="75"/>
  <c r="AW44" i="75"/>
  <c r="AX44" i="75"/>
  <c r="AY44" i="75"/>
  <c r="AZ44" i="75"/>
  <c r="BA44" i="75"/>
  <c r="BB44" i="75"/>
  <c r="BC44" i="75"/>
  <c r="BD44" i="75"/>
  <c r="BE44" i="75"/>
  <c r="BF44" i="75"/>
  <c r="BG44" i="75"/>
  <c r="BH44" i="75"/>
  <c r="BI44" i="75"/>
  <c r="BJ44" i="75"/>
  <c r="BK44" i="75"/>
  <c r="BL44" i="75"/>
  <c r="BM44" i="75"/>
  <c r="BN44" i="75"/>
  <c r="BO44" i="75"/>
  <c r="BP44" i="75"/>
  <c r="BQ44" i="75"/>
  <c r="BR44" i="75"/>
  <c r="BS44" i="75"/>
  <c r="BT44" i="75"/>
  <c r="BU44" i="75"/>
  <c r="BV44" i="75"/>
  <c r="BW44" i="75"/>
  <c r="BX44" i="75"/>
  <c r="BY44" i="75"/>
  <c r="BZ44" i="75"/>
  <c r="CA44" i="75"/>
  <c r="CB44" i="75"/>
  <c r="CC44" i="75"/>
  <c r="CD44" i="75"/>
  <c r="CE44" i="75"/>
  <c r="CF44" i="75"/>
  <c r="CG44" i="75"/>
  <c r="CH44" i="75"/>
  <c r="CI44" i="75"/>
  <c r="CJ44" i="75"/>
  <c r="CK44" i="75"/>
  <c r="CL44" i="75"/>
  <c r="CM44" i="75"/>
  <c r="CN44" i="75"/>
  <c r="B45" i="75"/>
  <c r="C45" i="75"/>
  <c r="D45" i="75"/>
  <c r="E45" i="75"/>
  <c r="F45" i="75"/>
  <c r="G45" i="75"/>
  <c r="H45" i="75"/>
  <c r="I45" i="75"/>
  <c r="J45" i="75"/>
  <c r="K45" i="75"/>
  <c r="L45" i="75"/>
  <c r="M45" i="75"/>
  <c r="N45" i="75"/>
  <c r="O45" i="75"/>
  <c r="P45" i="75"/>
  <c r="Q45" i="75"/>
  <c r="R45" i="75"/>
  <c r="S45" i="75"/>
  <c r="T45" i="75"/>
  <c r="U45" i="75"/>
  <c r="V45" i="75"/>
  <c r="W45" i="75"/>
  <c r="X45" i="75"/>
  <c r="Y45" i="75"/>
  <c r="Z45" i="75"/>
  <c r="AA45" i="75"/>
  <c r="AB45" i="75"/>
  <c r="AC45" i="75"/>
  <c r="AD45" i="75"/>
  <c r="AE45" i="75"/>
  <c r="AF45" i="75"/>
  <c r="AG45" i="75"/>
  <c r="AH45" i="75"/>
  <c r="AI45" i="75"/>
  <c r="AJ45" i="75"/>
  <c r="AK45" i="75"/>
  <c r="AL45" i="75"/>
  <c r="AM45" i="75"/>
  <c r="AN45" i="75"/>
  <c r="AO45" i="75"/>
  <c r="AP45" i="75"/>
  <c r="AQ45" i="75"/>
  <c r="AR45" i="75"/>
  <c r="AS45" i="75"/>
  <c r="AT45" i="75"/>
  <c r="AU45" i="75"/>
  <c r="AV45" i="75"/>
  <c r="AW45" i="75"/>
  <c r="AX45" i="75"/>
  <c r="AY45" i="75"/>
  <c r="AZ45" i="75"/>
  <c r="BA45" i="75"/>
  <c r="BB45" i="75"/>
  <c r="BC45" i="75"/>
  <c r="BD45" i="75"/>
  <c r="BE45" i="75"/>
  <c r="BF45" i="75"/>
  <c r="BG45" i="75"/>
  <c r="BH45" i="75"/>
  <c r="BI45" i="75"/>
  <c r="BJ45" i="75"/>
  <c r="BK45" i="75"/>
  <c r="BL45" i="75"/>
  <c r="BM45" i="75"/>
  <c r="BN45" i="75"/>
  <c r="BO45" i="75"/>
  <c r="BP45" i="75"/>
  <c r="BQ45" i="75"/>
  <c r="BR45" i="75"/>
  <c r="BS45" i="75"/>
  <c r="BT45" i="75"/>
  <c r="BU45" i="75"/>
  <c r="BV45" i="75"/>
  <c r="BW45" i="75"/>
  <c r="BX45" i="75"/>
  <c r="BY45" i="75"/>
  <c r="BZ45" i="75"/>
  <c r="CA45" i="75"/>
  <c r="CB45" i="75"/>
  <c r="CC45" i="75"/>
  <c r="CD45" i="75"/>
  <c r="CE45" i="75"/>
  <c r="CF45" i="75"/>
  <c r="CG45" i="75"/>
  <c r="CH45" i="75"/>
  <c r="CI45" i="75"/>
  <c r="CJ45" i="75"/>
  <c r="CK45" i="75"/>
  <c r="CL45" i="75"/>
  <c r="CM45" i="75"/>
  <c r="CN45" i="75"/>
  <c r="B46" i="75"/>
  <c r="C46" i="75"/>
  <c r="D46" i="75"/>
  <c r="E46" i="75"/>
  <c r="F46" i="75"/>
  <c r="G46" i="75"/>
  <c r="H46" i="75"/>
  <c r="I46" i="75"/>
  <c r="J46" i="75"/>
  <c r="K46" i="75"/>
  <c r="L46" i="75"/>
  <c r="M46" i="75"/>
  <c r="N46" i="75"/>
  <c r="O46" i="75"/>
  <c r="P46" i="75"/>
  <c r="Q46" i="75"/>
  <c r="R46" i="75"/>
  <c r="S46" i="75"/>
  <c r="T46" i="75"/>
  <c r="U46" i="75"/>
  <c r="V46" i="75"/>
  <c r="W46" i="75"/>
  <c r="X46" i="75"/>
  <c r="Y46" i="75"/>
  <c r="Z46" i="75"/>
  <c r="AA46" i="75"/>
  <c r="AB46" i="75"/>
  <c r="AC46" i="75"/>
  <c r="AD46" i="75"/>
  <c r="AE46" i="75"/>
  <c r="AF46" i="75"/>
  <c r="AG46" i="75"/>
  <c r="AH46" i="75"/>
  <c r="AI46" i="75"/>
  <c r="AJ46" i="75"/>
  <c r="AK46" i="75"/>
  <c r="AL46" i="75"/>
  <c r="AM46" i="75"/>
  <c r="AN46" i="75"/>
  <c r="AO46" i="75"/>
  <c r="AP46" i="75"/>
  <c r="AQ46" i="75"/>
  <c r="AR46" i="75"/>
  <c r="AS46" i="75"/>
  <c r="AT46" i="75"/>
  <c r="AU46" i="75"/>
  <c r="AV46" i="75"/>
  <c r="AW46" i="75"/>
  <c r="AX46" i="75"/>
  <c r="AY46" i="75"/>
  <c r="AZ46" i="75"/>
  <c r="BA46" i="75"/>
  <c r="BB46" i="75"/>
  <c r="BC46" i="75"/>
  <c r="BD46" i="75"/>
  <c r="BE46" i="75"/>
  <c r="BF46" i="75"/>
  <c r="BG46" i="75"/>
  <c r="BH46" i="75"/>
  <c r="BI46" i="75"/>
  <c r="BJ46" i="75"/>
  <c r="BK46" i="75"/>
  <c r="BL46" i="75"/>
  <c r="BM46" i="75"/>
  <c r="BN46" i="75"/>
  <c r="BO46" i="75"/>
  <c r="BP46" i="75"/>
  <c r="BQ46" i="75"/>
  <c r="BR46" i="75"/>
  <c r="BS46" i="75"/>
  <c r="BT46" i="75"/>
  <c r="BU46" i="75"/>
  <c r="BV46" i="75"/>
  <c r="BW46" i="75"/>
  <c r="BX46" i="75"/>
  <c r="BY46" i="75"/>
  <c r="BZ46" i="75"/>
  <c r="CA46" i="75"/>
  <c r="CB46" i="75"/>
  <c r="CC46" i="75"/>
  <c r="CD46" i="75"/>
  <c r="CE46" i="75"/>
  <c r="CF46" i="75"/>
  <c r="CG46" i="75"/>
  <c r="CH46" i="75"/>
  <c r="CI46" i="75"/>
  <c r="CJ46" i="75"/>
  <c r="CK46" i="75"/>
  <c r="CL46" i="75"/>
  <c r="CM46" i="75"/>
  <c r="CN46" i="75"/>
  <c r="B47" i="75"/>
  <c r="C47" i="75"/>
  <c r="D47" i="75"/>
  <c r="E47" i="75"/>
  <c r="F47" i="75"/>
  <c r="G47" i="75"/>
  <c r="H47" i="75"/>
  <c r="I47" i="75"/>
  <c r="J47" i="75"/>
  <c r="K47" i="75"/>
  <c r="L47" i="75"/>
  <c r="M47" i="75"/>
  <c r="N47" i="75"/>
  <c r="O47" i="75"/>
  <c r="P47" i="75"/>
  <c r="Q47" i="75"/>
  <c r="R47" i="75"/>
  <c r="S47" i="75"/>
  <c r="T47" i="75"/>
  <c r="U47" i="75"/>
  <c r="V47" i="75"/>
  <c r="W47" i="75"/>
  <c r="X47" i="75"/>
  <c r="Y47" i="75"/>
  <c r="Z47" i="75"/>
  <c r="AA47"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BD47" i="75"/>
  <c r="BE47" i="75"/>
  <c r="BF47" i="75"/>
  <c r="BG47" i="75"/>
  <c r="BH47" i="75"/>
  <c r="BI47" i="75"/>
  <c r="BJ47" i="75"/>
  <c r="BK47" i="75"/>
  <c r="BL47" i="75"/>
  <c r="BM47" i="75"/>
  <c r="BN47" i="75"/>
  <c r="BO47" i="75"/>
  <c r="BP47" i="75"/>
  <c r="BQ47" i="75"/>
  <c r="BR47" i="75"/>
  <c r="BS47" i="75"/>
  <c r="BT47" i="75"/>
  <c r="BU47" i="75"/>
  <c r="BV47" i="75"/>
  <c r="BW47" i="75"/>
  <c r="BX47" i="75"/>
  <c r="BY47" i="75"/>
  <c r="BZ47" i="75"/>
  <c r="CA47" i="75"/>
  <c r="CB47" i="75"/>
  <c r="CC47" i="75"/>
  <c r="CD47" i="75"/>
  <c r="CE47" i="75"/>
  <c r="CF47" i="75"/>
  <c r="CG47" i="75"/>
  <c r="CH47" i="75"/>
  <c r="CI47" i="75"/>
  <c r="CJ47" i="75"/>
  <c r="CK47" i="75"/>
  <c r="CL47" i="75"/>
  <c r="CM47" i="75"/>
  <c r="CN47" i="75"/>
  <c r="B48" i="75"/>
  <c r="C48" i="75"/>
  <c r="D48" i="75"/>
  <c r="E48" i="75"/>
  <c r="F48" i="75"/>
  <c r="G48" i="75"/>
  <c r="H48" i="75"/>
  <c r="I48" i="75"/>
  <c r="J48" i="75"/>
  <c r="K48" i="75"/>
  <c r="L48" i="75"/>
  <c r="M48" i="75"/>
  <c r="N48" i="75"/>
  <c r="O48" i="75"/>
  <c r="P48" i="75"/>
  <c r="Q48" i="75"/>
  <c r="R48" i="75"/>
  <c r="S48" i="75"/>
  <c r="T48" i="75"/>
  <c r="U48" i="75"/>
  <c r="V48" i="75"/>
  <c r="W48" i="75"/>
  <c r="X48" i="75"/>
  <c r="Y48" i="75"/>
  <c r="Z48" i="75"/>
  <c r="AA48" i="75"/>
  <c r="AB48" i="75"/>
  <c r="AC48" i="75"/>
  <c r="AD48" i="75"/>
  <c r="AE48" i="75"/>
  <c r="AF48" i="75"/>
  <c r="AG48" i="75"/>
  <c r="AH48" i="75"/>
  <c r="AI48" i="75"/>
  <c r="AJ48" i="75"/>
  <c r="AK48" i="75"/>
  <c r="AL48" i="75"/>
  <c r="AM48" i="75"/>
  <c r="AN48" i="75"/>
  <c r="AO48" i="75"/>
  <c r="AP48" i="75"/>
  <c r="AQ48" i="75"/>
  <c r="AR48" i="75"/>
  <c r="AS48" i="75"/>
  <c r="AT48" i="75"/>
  <c r="AU48" i="75"/>
  <c r="AV48" i="75"/>
  <c r="AW48" i="75"/>
  <c r="AX48" i="75"/>
  <c r="AY48" i="75"/>
  <c r="AZ48" i="75"/>
  <c r="BA48" i="75"/>
  <c r="BB48" i="75"/>
  <c r="BC48" i="75"/>
  <c r="BD48" i="75"/>
  <c r="BE48" i="75"/>
  <c r="BF48" i="75"/>
  <c r="BG48" i="75"/>
  <c r="BH48" i="75"/>
  <c r="BI48" i="75"/>
  <c r="BJ48" i="75"/>
  <c r="BK48" i="75"/>
  <c r="BL48" i="75"/>
  <c r="BM48" i="75"/>
  <c r="BN48" i="75"/>
  <c r="BO48" i="75"/>
  <c r="BP48" i="75"/>
  <c r="BQ48" i="75"/>
  <c r="BR48" i="75"/>
  <c r="BS48" i="75"/>
  <c r="BT48" i="75"/>
  <c r="BU48" i="75"/>
  <c r="BV48" i="75"/>
  <c r="BW48" i="75"/>
  <c r="BX48" i="75"/>
  <c r="BY48" i="75"/>
  <c r="BZ48" i="75"/>
  <c r="CA48" i="75"/>
  <c r="CB48" i="75"/>
  <c r="CC48" i="75"/>
  <c r="CD48" i="75"/>
  <c r="CE48" i="75"/>
  <c r="CF48" i="75"/>
  <c r="CG48" i="75"/>
  <c r="CH48" i="75"/>
  <c r="CI48" i="75"/>
  <c r="CJ48" i="75"/>
  <c r="CK48" i="75"/>
  <c r="CL48" i="75"/>
  <c r="CM48" i="75"/>
  <c r="CN48" i="75"/>
  <c r="B49" i="75"/>
  <c r="C49" i="75"/>
  <c r="D49" i="75"/>
  <c r="E49" i="75"/>
  <c r="F49" i="75"/>
  <c r="G49" i="75"/>
  <c r="H49" i="75"/>
  <c r="I49" i="75"/>
  <c r="J49" i="75"/>
  <c r="K49" i="75"/>
  <c r="L49" i="75"/>
  <c r="M49" i="75"/>
  <c r="N49" i="75"/>
  <c r="O49" i="75"/>
  <c r="P49" i="75"/>
  <c r="Q49" i="75"/>
  <c r="R49" i="75"/>
  <c r="S49" i="75"/>
  <c r="T49" i="75"/>
  <c r="U49" i="75"/>
  <c r="V49" i="75"/>
  <c r="W49" i="75"/>
  <c r="X49" i="75"/>
  <c r="Y49" i="75"/>
  <c r="Z49" i="75"/>
  <c r="AA49" i="75"/>
  <c r="AB49" i="75"/>
  <c r="AC49" i="75"/>
  <c r="AD49" i="75"/>
  <c r="AE49" i="75"/>
  <c r="AF49" i="75"/>
  <c r="AG49" i="75"/>
  <c r="AH49" i="75"/>
  <c r="AI49" i="75"/>
  <c r="AJ49" i="75"/>
  <c r="AK49" i="75"/>
  <c r="AL49" i="75"/>
  <c r="AM49" i="75"/>
  <c r="AN49" i="75"/>
  <c r="AO49" i="75"/>
  <c r="AP49" i="75"/>
  <c r="AQ49" i="75"/>
  <c r="AR49" i="75"/>
  <c r="AS49" i="75"/>
  <c r="AT49" i="75"/>
  <c r="AU49" i="75"/>
  <c r="AV49" i="75"/>
  <c r="AW49" i="75"/>
  <c r="AX49" i="75"/>
  <c r="AY49" i="75"/>
  <c r="AZ49" i="75"/>
  <c r="BA49" i="75"/>
  <c r="BB49" i="75"/>
  <c r="BC49" i="75"/>
  <c r="BD49" i="75"/>
  <c r="BE49" i="75"/>
  <c r="BF49" i="75"/>
  <c r="BG49" i="75"/>
  <c r="BH49" i="75"/>
  <c r="BI49" i="75"/>
  <c r="BJ49" i="75"/>
  <c r="BK49" i="75"/>
  <c r="BL49" i="75"/>
  <c r="BM49" i="75"/>
  <c r="BN49" i="75"/>
  <c r="BO49" i="75"/>
  <c r="BP49" i="75"/>
  <c r="BQ49" i="75"/>
  <c r="BR49" i="75"/>
  <c r="BS49" i="75"/>
  <c r="BT49" i="75"/>
  <c r="BU49" i="75"/>
  <c r="BV49" i="75"/>
  <c r="BW49" i="75"/>
  <c r="BX49" i="75"/>
  <c r="BY49" i="75"/>
  <c r="BZ49" i="75"/>
  <c r="CA49" i="75"/>
  <c r="CB49" i="75"/>
  <c r="CC49" i="75"/>
  <c r="CD49" i="75"/>
  <c r="CE49" i="75"/>
  <c r="CF49" i="75"/>
  <c r="CG49" i="75"/>
  <c r="CH49" i="75"/>
  <c r="CI49" i="75"/>
  <c r="CJ49" i="75"/>
  <c r="CK49" i="75"/>
  <c r="CL49" i="75"/>
  <c r="CM49" i="75"/>
  <c r="CN49" i="75"/>
  <c r="B50" i="75"/>
  <c r="C50" i="75"/>
  <c r="D50" i="75"/>
  <c r="E50" i="75"/>
  <c r="FW50" i="75" s="1"/>
  <c r="F50" i="75"/>
  <c r="G50" i="75"/>
  <c r="H50" i="75"/>
  <c r="I50" i="75"/>
  <c r="J50" i="75"/>
  <c r="K50" i="75"/>
  <c r="L50" i="75"/>
  <c r="M50" i="75"/>
  <c r="N50" i="75"/>
  <c r="O50" i="75"/>
  <c r="P50" i="75"/>
  <c r="Q50" i="75"/>
  <c r="R50" i="75"/>
  <c r="S50" i="75"/>
  <c r="T50" i="75"/>
  <c r="U50" i="75"/>
  <c r="V50" i="75"/>
  <c r="W50" i="75"/>
  <c r="X50" i="75"/>
  <c r="Y50" i="75"/>
  <c r="Z50" i="75"/>
  <c r="AA50" i="75"/>
  <c r="AB50" i="75"/>
  <c r="AC50" i="75"/>
  <c r="AD50" i="75"/>
  <c r="AE50" i="75"/>
  <c r="AF50" i="75"/>
  <c r="AG50" i="75"/>
  <c r="AH50" i="75"/>
  <c r="AI50" i="75"/>
  <c r="AJ50" i="75"/>
  <c r="AK50" i="75"/>
  <c r="AL50" i="75"/>
  <c r="AM50" i="75"/>
  <c r="AN50" i="75"/>
  <c r="AO50" i="75"/>
  <c r="AP50" i="75"/>
  <c r="AQ50" i="75"/>
  <c r="AR50" i="75"/>
  <c r="AS50" i="75"/>
  <c r="AT50" i="75"/>
  <c r="AU50" i="75"/>
  <c r="AV50" i="75"/>
  <c r="AW50" i="75"/>
  <c r="AX50" i="75"/>
  <c r="AY50" i="75"/>
  <c r="AZ50" i="75"/>
  <c r="BA50" i="75"/>
  <c r="BB50" i="75"/>
  <c r="BC50" i="75"/>
  <c r="BD50" i="75"/>
  <c r="BE50" i="75"/>
  <c r="BF50" i="75"/>
  <c r="BG50" i="75"/>
  <c r="BH50" i="75"/>
  <c r="BI50" i="75"/>
  <c r="BJ50" i="75"/>
  <c r="BK50" i="75"/>
  <c r="BL50" i="75"/>
  <c r="BM50" i="75"/>
  <c r="BN50" i="75"/>
  <c r="BO50" i="75"/>
  <c r="BP50" i="75"/>
  <c r="BQ50" i="75"/>
  <c r="BR50" i="75"/>
  <c r="BS50" i="75"/>
  <c r="BT50" i="75"/>
  <c r="BU50" i="75"/>
  <c r="BV50" i="75"/>
  <c r="BW50" i="75"/>
  <c r="BX50" i="75"/>
  <c r="BY50" i="75"/>
  <c r="BZ50" i="75"/>
  <c r="CA50" i="75"/>
  <c r="CB50" i="75"/>
  <c r="CC50" i="75"/>
  <c r="CD50" i="75"/>
  <c r="CE50" i="75"/>
  <c r="CF50" i="75"/>
  <c r="CG50" i="75"/>
  <c r="CH50" i="75"/>
  <c r="CI50" i="75"/>
  <c r="CJ50" i="75"/>
  <c r="CK50" i="75"/>
  <c r="CL50" i="75"/>
  <c r="CM50" i="75"/>
  <c r="CN50" i="75"/>
  <c r="B51" i="75"/>
  <c r="C51" i="75"/>
  <c r="D51" i="75"/>
  <c r="E51" i="75"/>
  <c r="FM51" i="75" s="1"/>
  <c r="F51" i="75"/>
  <c r="G51" i="75"/>
  <c r="H51" i="75"/>
  <c r="I51" i="75"/>
  <c r="J51" i="75"/>
  <c r="K51" i="75"/>
  <c r="L51" i="75"/>
  <c r="M51" i="75"/>
  <c r="N51" i="75"/>
  <c r="FH51" i="75" s="1"/>
  <c r="O51" i="75"/>
  <c r="P51" i="75"/>
  <c r="Q51" i="75"/>
  <c r="R51" i="75"/>
  <c r="S51" i="75"/>
  <c r="T51" i="75"/>
  <c r="U51" i="75"/>
  <c r="V51" i="75"/>
  <c r="W51" i="75"/>
  <c r="X51" i="75"/>
  <c r="Y51" i="75"/>
  <c r="Z51" i="75"/>
  <c r="AA51" i="75"/>
  <c r="AB51" i="75"/>
  <c r="AC51" i="75"/>
  <c r="AD51" i="75"/>
  <c r="AE51" i="75"/>
  <c r="AF51" i="75"/>
  <c r="AG51" i="75"/>
  <c r="AH51" i="75"/>
  <c r="AI51" i="75"/>
  <c r="AJ51" i="75"/>
  <c r="AK51" i="75"/>
  <c r="AL51" i="75"/>
  <c r="AM51" i="75"/>
  <c r="AN51" i="75"/>
  <c r="AO51" i="75"/>
  <c r="AP51" i="75"/>
  <c r="AQ51" i="75"/>
  <c r="AR51" i="75"/>
  <c r="AS51" i="75"/>
  <c r="AT51" i="75"/>
  <c r="AU51" i="75"/>
  <c r="AV51" i="75"/>
  <c r="AW51" i="75"/>
  <c r="AX51" i="75"/>
  <c r="AY51" i="75"/>
  <c r="AZ51" i="75"/>
  <c r="BA51" i="75"/>
  <c r="BB51" i="75"/>
  <c r="BC51" i="75"/>
  <c r="BD51" i="75"/>
  <c r="BE51" i="75"/>
  <c r="BF51" i="75"/>
  <c r="BG51" i="75"/>
  <c r="BH51" i="75"/>
  <c r="BI51" i="75"/>
  <c r="BJ51" i="75"/>
  <c r="BK51" i="75"/>
  <c r="BL51" i="75"/>
  <c r="BM51" i="75"/>
  <c r="BN51" i="75"/>
  <c r="BO51" i="75"/>
  <c r="BP51" i="75"/>
  <c r="BQ51" i="75"/>
  <c r="BR51" i="75"/>
  <c r="BS51" i="75"/>
  <c r="BT51" i="75"/>
  <c r="BU51" i="75"/>
  <c r="BV51" i="75"/>
  <c r="BW51" i="75"/>
  <c r="BX51" i="75"/>
  <c r="BY51" i="75"/>
  <c r="BZ51" i="75"/>
  <c r="CA51" i="75"/>
  <c r="CB51" i="75"/>
  <c r="CC51" i="75"/>
  <c r="CD51" i="75"/>
  <c r="CE51" i="75"/>
  <c r="CF51" i="75"/>
  <c r="CG51" i="75"/>
  <c r="CH51" i="75"/>
  <c r="CI51" i="75"/>
  <c r="CJ51" i="75"/>
  <c r="CK51" i="75"/>
  <c r="CL51" i="75"/>
  <c r="CM51" i="75"/>
  <c r="CN51" i="75"/>
  <c r="B52" i="75"/>
  <c r="C52" i="75"/>
  <c r="D52" i="75"/>
  <c r="E52" i="75"/>
  <c r="F52" i="75"/>
  <c r="G52" i="75"/>
  <c r="H52" i="75"/>
  <c r="I52" i="75"/>
  <c r="J52" i="75"/>
  <c r="K52" i="75"/>
  <c r="L52" i="75"/>
  <c r="M52" i="75"/>
  <c r="N52" i="75"/>
  <c r="FD52" i="75" s="1"/>
  <c r="O52" i="75"/>
  <c r="P52" i="75"/>
  <c r="Q52" i="75"/>
  <c r="R52" i="75"/>
  <c r="S52" i="75"/>
  <c r="T52" i="75"/>
  <c r="U52" i="75"/>
  <c r="V52" i="75"/>
  <c r="W52" i="75"/>
  <c r="X52" i="75"/>
  <c r="Y52" i="75"/>
  <c r="Z52" i="75"/>
  <c r="AA52" i="75"/>
  <c r="AB52" i="75"/>
  <c r="AC52" i="75"/>
  <c r="AD52" i="75"/>
  <c r="AE52" i="75"/>
  <c r="AF52" i="75"/>
  <c r="AG52" i="75"/>
  <c r="AH52" i="75"/>
  <c r="AI52" i="75"/>
  <c r="AJ52" i="75"/>
  <c r="AK52" i="75"/>
  <c r="AL52" i="75"/>
  <c r="AM52" i="75"/>
  <c r="AN52" i="75"/>
  <c r="AO52" i="75"/>
  <c r="AP52" i="75"/>
  <c r="AQ52" i="75"/>
  <c r="AR52" i="75"/>
  <c r="AS52" i="75"/>
  <c r="AT52" i="75"/>
  <c r="AU52" i="75"/>
  <c r="AV52" i="75"/>
  <c r="AW52" i="75"/>
  <c r="AX52" i="75"/>
  <c r="AY52" i="75"/>
  <c r="AZ52" i="75"/>
  <c r="BA52" i="75"/>
  <c r="BB52" i="75"/>
  <c r="BC52" i="75"/>
  <c r="BD52" i="75"/>
  <c r="BE52" i="75"/>
  <c r="BF52" i="75"/>
  <c r="BG52" i="75"/>
  <c r="BH52" i="75"/>
  <c r="BI52" i="75"/>
  <c r="BJ52" i="75"/>
  <c r="BK52" i="75"/>
  <c r="BL52" i="75"/>
  <c r="BM52" i="75"/>
  <c r="BN52" i="75"/>
  <c r="BO52" i="75"/>
  <c r="BP52" i="75"/>
  <c r="BQ52" i="75"/>
  <c r="BR52" i="75"/>
  <c r="BS52" i="75"/>
  <c r="BT52" i="75"/>
  <c r="BU52" i="75"/>
  <c r="BV52" i="75"/>
  <c r="BW52" i="75"/>
  <c r="BX52" i="75"/>
  <c r="BY52" i="75"/>
  <c r="BZ52" i="75"/>
  <c r="CA52" i="75"/>
  <c r="CB52" i="75"/>
  <c r="CC52" i="75"/>
  <c r="CD52" i="75"/>
  <c r="CE52" i="75"/>
  <c r="CF52" i="75"/>
  <c r="CG52" i="75"/>
  <c r="CH52" i="75"/>
  <c r="CI52" i="75"/>
  <c r="CJ52" i="75"/>
  <c r="CK52" i="75"/>
  <c r="CL52" i="75"/>
  <c r="CM52" i="75"/>
  <c r="CN52" i="75"/>
  <c r="B53" i="75"/>
  <c r="C53" i="75"/>
  <c r="D53" i="75"/>
  <c r="E53" i="75"/>
  <c r="F53" i="75"/>
  <c r="G53" i="75"/>
  <c r="H53" i="75"/>
  <c r="I53" i="75"/>
  <c r="J53" i="75"/>
  <c r="K53" i="75"/>
  <c r="L53" i="75"/>
  <c r="M53" i="75"/>
  <c r="N53" i="75"/>
  <c r="O53" i="75"/>
  <c r="P53" i="75"/>
  <c r="Q53" i="75"/>
  <c r="R53" i="75"/>
  <c r="S53" i="75"/>
  <c r="T53" i="75"/>
  <c r="U53" i="75"/>
  <c r="V53" i="75"/>
  <c r="W53" i="75"/>
  <c r="X53" i="75"/>
  <c r="Y53" i="75"/>
  <c r="Z53" i="75"/>
  <c r="AA53" i="75"/>
  <c r="AB53" i="75"/>
  <c r="AC53" i="75"/>
  <c r="AD53" i="75"/>
  <c r="AE53" i="75"/>
  <c r="AF53" i="75"/>
  <c r="AG53" i="75"/>
  <c r="AH53" i="75"/>
  <c r="AI53" i="75"/>
  <c r="AJ53" i="75"/>
  <c r="AK53" i="75"/>
  <c r="AL53" i="75"/>
  <c r="AM53" i="75"/>
  <c r="AN53" i="75"/>
  <c r="AO53" i="75"/>
  <c r="AP53" i="75"/>
  <c r="AQ53" i="75"/>
  <c r="AR53" i="75"/>
  <c r="AS53" i="75"/>
  <c r="AT53" i="75"/>
  <c r="AU53" i="75"/>
  <c r="AV53" i="75"/>
  <c r="AW53" i="75"/>
  <c r="AX53" i="75"/>
  <c r="AY53" i="75"/>
  <c r="AZ53" i="75"/>
  <c r="BA53" i="75"/>
  <c r="BB53" i="75"/>
  <c r="BC53" i="75"/>
  <c r="BD53" i="75"/>
  <c r="BE53" i="75"/>
  <c r="BF53" i="75"/>
  <c r="BG53" i="75"/>
  <c r="BH53" i="75"/>
  <c r="BI53" i="75"/>
  <c r="BJ53" i="75"/>
  <c r="BK53" i="75"/>
  <c r="BL53" i="75"/>
  <c r="BM53" i="75"/>
  <c r="BN53" i="75"/>
  <c r="BO53" i="75"/>
  <c r="BP53" i="75"/>
  <c r="BQ53" i="75"/>
  <c r="BR53" i="75"/>
  <c r="BS53" i="75"/>
  <c r="BT53" i="75"/>
  <c r="BU53" i="75"/>
  <c r="BV53" i="75"/>
  <c r="BW53" i="75"/>
  <c r="BX53" i="75"/>
  <c r="BY53" i="75"/>
  <c r="BZ53" i="75"/>
  <c r="CA53" i="75"/>
  <c r="CB53" i="75"/>
  <c r="CC53" i="75"/>
  <c r="CD53" i="75"/>
  <c r="CE53" i="75"/>
  <c r="CF53" i="75"/>
  <c r="CG53" i="75"/>
  <c r="CH53" i="75"/>
  <c r="CI53" i="75"/>
  <c r="CJ53" i="75"/>
  <c r="CK53" i="75"/>
  <c r="CL53" i="75"/>
  <c r="CM53" i="75"/>
  <c r="CN53" i="75"/>
  <c r="B54" i="75"/>
  <c r="C54" i="75"/>
  <c r="D54" i="75"/>
  <c r="E54" i="75"/>
  <c r="FW54" i="75" s="1"/>
  <c r="F54" i="75"/>
  <c r="G54" i="75"/>
  <c r="H54" i="75"/>
  <c r="I54" i="75"/>
  <c r="J54" i="75"/>
  <c r="K54" i="75"/>
  <c r="L54" i="75"/>
  <c r="M54" i="75"/>
  <c r="N54" i="75"/>
  <c r="O54" i="75"/>
  <c r="P54" i="75"/>
  <c r="Q54" i="75"/>
  <c r="R54" i="75"/>
  <c r="S54" i="75"/>
  <c r="T54" i="75"/>
  <c r="U54" i="75"/>
  <c r="V54" i="75"/>
  <c r="W54" i="75"/>
  <c r="X54" i="75"/>
  <c r="Y54" i="75"/>
  <c r="Z54" i="75"/>
  <c r="AA54" i="75"/>
  <c r="AB54" i="75"/>
  <c r="AC54" i="75"/>
  <c r="AD54" i="75"/>
  <c r="AE54" i="75"/>
  <c r="AF54" i="75"/>
  <c r="AG54" i="75"/>
  <c r="AH54" i="75"/>
  <c r="AI54" i="75"/>
  <c r="AJ54" i="75"/>
  <c r="AK54" i="75"/>
  <c r="AL54" i="75"/>
  <c r="AM54" i="75"/>
  <c r="AN54" i="75"/>
  <c r="AO54" i="75"/>
  <c r="AP54" i="75"/>
  <c r="AQ54" i="75"/>
  <c r="AR54" i="75"/>
  <c r="AS54" i="75"/>
  <c r="AT54" i="75"/>
  <c r="AU54" i="75"/>
  <c r="AV54" i="75"/>
  <c r="AW54" i="75"/>
  <c r="AX54" i="75"/>
  <c r="AY54" i="75"/>
  <c r="AZ54" i="75"/>
  <c r="BA54" i="75"/>
  <c r="BB54" i="75"/>
  <c r="BC54" i="75"/>
  <c r="BD54" i="75"/>
  <c r="BE54" i="75"/>
  <c r="BF54" i="75"/>
  <c r="BG54" i="75"/>
  <c r="BH54" i="75"/>
  <c r="BI54" i="75"/>
  <c r="BJ54" i="75"/>
  <c r="BK54" i="75"/>
  <c r="BL54" i="75"/>
  <c r="BM54" i="75"/>
  <c r="BN54" i="75"/>
  <c r="BO54" i="75"/>
  <c r="BP54" i="75"/>
  <c r="BQ54" i="75"/>
  <c r="BR54" i="75"/>
  <c r="BS54" i="75"/>
  <c r="BT54" i="75"/>
  <c r="BU54" i="75"/>
  <c r="BV54" i="75"/>
  <c r="BW54" i="75"/>
  <c r="BX54" i="75"/>
  <c r="BY54" i="75"/>
  <c r="BZ54" i="75"/>
  <c r="CA54" i="75"/>
  <c r="CB54" i="75"/>
  <c r="CC54" i="75"/>
  <c r="CD54" i="75"/>
  <c r="CE54" i="75"/>
  <c r="CF54" i="75"/>
  <c r="CG54" i="75"/>
  <c r="CH54" i="75"/>
  <c r="CI54" i="75"/>
  <c r="CJ54" i="75"/>
  <c r="CK54" i="75"/>
  <c r="CL54" i="75"/>
  <c r="CM54" i="75"/>
  <c r="CN54" i="75"/>
  <c r="B55" i="75"/>
  <c r="C55" i="75"/>
  <c r="D55" i="75"/>
  <c r="E55" i="75"/>
  <c r="FL55" i="75" s="1"/>
  <c r="F55" i="75"/>
  <c r="G55" i="75"/>
  <c r="H55" i="75"/>
  <c r="I55" i="75"/>
  <c r="J55" i="75"/>
  <c r="K55" i="75"/>
  <c r="L55" i="75"/>
  <c r="M55" i="75"/>
  <c r="N55" i="75"/>
  <c r="FE55" i="75" s="1"/>
  <c r="O55" i="75"/>
  <c r="P55" i="75"/>
  <c r="Q55" i="75"/>
  <c r="R55" i="75"/>
  <c r="S55" i="75"/>
  <c r="T55" i="75"/>
  <c r="U55" i="75"/>
  <c r="V55" i="75"/>
  <c r="W55" i="75"/>
  <c r="X55" i="75"/>
  <c r="Y55" i="75"/>
  <c r="Z55" i="75"/>
  <c r="AA55" i="75"/>
  <c r="AB55" i="75"/>
  <c r="AC55" i="75"/>
  <c r="AD55" i="75"/>
  <c r="AE55" i="75"/>
  <c r="AF55" i="75"/>
  <c r="AG55" i="75"/>
  <c r="AH55" i="75"/>
  <c r="AI55" i="75"/>
  <c r="AJ55" i="75"/>
  <c r="AK55" i="75"/>
  <c r="AL55" i="75"/>
  <c r="AM55" i="75"/>
  <c r="AN55" i="75"/>
  <c r="AO55" i="75"/>
  <c r="AP55" i="75"/>
  <c r="AQ55" i="75"/>
  <c r="AR55" i="75"/>
  <c r="AS55" i="75"/>
  <c r="AT55" i="75"/>
  <c r="AU55" i="75"/>
  <c r="AV55" i="75"/>
  <c r="AW55" i="75"/>
  <c r="AX55" i="75"/>
  <c r="AY55" i="75"/>
  <c r="AZ55" i="75"/>
  <c r="BA55" i="75"/>
  <c r="BB55" i="75"/>
  <c r="BC55" i="75"/>
  <c r="BD55" i="75"/>
  <c r="BE55" i="75"/>
  <c r="BF55" i="75"/>
  <c r="BG55" i="75"/>
  <c r="BH55" i="75"/>
  <c r="BI55" i="75"/>
  <c r="BJ55" i="75"/>
  <c r="BK55" i="75"/>
  <c r="BL55" i="75"/>
  <c r="BM55" i="75"/>
  <c r="BN55" i="75"/>
  <c r="BO55" i="75"/>
  <c r="BP55" i="75"/>
  <c r="BQ55" i="75"/>
  <c r="BR55" i="75"/>
  <c r="BS55" i="75"/>
  <c r="BT55" i="75"/>
  <c r="BU55" i="75"/>
  <c r="BV55" i="75"/>
  <c r="BW55" i="75"/>
  <c r="BX55" i="75"/>
  <c r="BY55" i="75"/>
  <c r="BZ55" i="75"/>
  <c r="CA55" i="75"/>
  <c r="CB55" i="75"/>
  <c r="CC55" i="75"/>
  <c r="CD55" i="75"/>
  <c r="CE55" i="75"/>
  <c r="CF55" i="75"/>
  <c r="CG55" i="75"/>
  <c r="CH55" i="75"/>
  <c r="CI55" i="75"/>
  <c r="CJ55" i="75"/>
  <c r="CK55" i="75"/>
  <c r="CL55" i="75"/>
  <c r="CM55" i="75"/>
  <c r="CN55" i="75"/>
  <c r="B56" i="75"/>
  <c r="C56" i="75"/>
  <c r="D56" i="75"/>
  <c r="E56" i="75"/>
  <c r="F56" i="75"/>
  <c r="G56" i="75"/>
  <c r="H56" i="75"/>
  <c r="I56" i="75"/>
  <c r="J56" i="75"/>
  <c r="K56" i="75"/>
  <c r="L56" i="75"/>
  <c r="M56" i="75"/>
  <c r="N56" i="75"/>
  <c r="FE56" i="75" s="1"/>
  <c r="O56" i="75"/>
  <c r="P56" i="75"/>
  <c r="Q56" i="75"/>
  <c r="R56" i="75"/>
  <c r="S56" i="75"/>
  <c r="T56" i="75"/>
  <c r="U56" i="75"/>
  <c r="V56" i="75"/>
  <c r="W56" i="75"/>
  <c r="X56" i="75"/>
  <c r="Y56" i="75"/>
  <c r="Z56" i="75"/>
  <c r="AA56" i="75"/>
  <c r="AB56" i="75"/>
  <c r="AC56" i="75"/>
  <c r="AD56" i="75"/>
  <c r="AE56" i="75"/>
  <c r="AF56" i="75"/>
  <c r="AG56" i="75"/>
  <c r="AH56" i="75"/>
  <c r="AI56" i="75"/>
  <c r="AJ56" i="75"/>
  <c r="AK56" i="75"/>
  <c r="AL56" i="75"/>
  <c r="AM56" i="75"/>
  <c r="AN56" i="75"/>
  <c r="AO56" i="75"/>
  <c r="AP56" i="75"/>
  <c r="AQ56" i="75"/>
  <c r="AR56" i="75"/>
  <c r="AS56" i="75"/>
  <c r="AT56" i="75"/>
  <c r="AU56" i="75"/>
  <c r="AV56" i="75"/>
  <c r="AW56" i="75"/>
  <c r="AX56" i="75"/>
  <c r="AY56" i="75"/>
  <c r="AZ56" i="75"/>
  <c r="BA56" i="75"/>
  <c r="BB56" i="75"/>
  <c r="BC56" i="75"/>
  <c r="BD56" i="75"/>
  <c r="BE56" i="75"/>
  <c r="BF56" i="75"/>
  <c r="BG56" i="75"/>
  <c r="BH56" i="75"/>
  <c r="BI56" i="75"/>
  <c r="BJ56" i="75"/>
  <c r="BK56" i="75"/>
  <c r="BL56" i="75"/>
  <c r="BM56" i="75"/>
  <c r="BN56" i="75"/>
  <c r="BO56" i="75"/>
  <c r="BP56" i="75"/>
  <c r="BQ56" i="75"/>
  <c r="BR56" i="75"/>
  <c r="BS56" i="75"/>
  <c r="BT56" i="75"/>
  <c r="BU56" i="75"/>
  <c r="BV56" i="75"/>
  <c r="BW56" i="75"/>
  <c r="BX56" i="75"/>
  <c r="BY56" i="75"/>
  <c r="BZ56" i="75"/>
  <c r="CA56" i="75"/>
  <c r="CB56" i="75"/>
  <c r="CC56" i="75"/>
  <c r="CD56" i="75"/>
  <c r="CE56" i="75"/>
  <c r="CF56" i="75"/>
  <c r="CG56" i="75"/>
  <c r="CH56" i="75"/>
  <c r="CI56" i="75"/>
  <c r="CJ56" i="75"/>
  <c r="CK56" i="75"/>
  <c r="CL56" i="75"/>
  <c r="CM56" i="75"/>
  <c r="CN56" i="75"/>
  <c r="B57" i="75"/>
  <c r="C57" i="75"/>
  <c r="D57" i="75"/>
  <c r="E57" i="75"/>
  <c r="F57" i="75"/>
  <c r="G57" i="75"/>
  <c r="H57" i="75"/>
  <c r="I57" i="75"/>
  <c r="J57" i="75"/>
  <c r="K57" i="75"/>
  <c r="L57" i="75"/>
  <c r="M57" i="75"/>
  <c r="N57" i="75"/>
  <c r="O57" i="75"/>
  <c r="P57" i="75"/>
  <c r="Q57" i="75"/>
  <c r="R57" i="75"/>
  <c r="S57" i="75"/>
  <c r="T57" i="75"/>
  <c r="U57" i="75"/>
  <c r="V57" i="75"/>
  <c r="W57" i="75"/>
  <c r="X57" i="75"/>
  <c r="Y57" i="75"/>
  <c r="Z57" i="75"/>
  <c r="AA57" i="75"/>
  <c r="AB57" i="75"/>
  <c r="AC57" i="75"/>
  <c r="AD57" i="75"/>
  <c r="AE57" i="75"/>
  <c r="AF57" i="75"/>
  <c r="AG57" i="75"/>
  <c r="AH57" i="75"/>
  <c r="AI57" i="75"/>
  <c r="AJ57" i="75"/>
  <c r="AK57" i="75"/>
  <c r="AL57" i="75"/>
  <c r="AM57" i="75"/>
  <c r="AN57" i="75"/>
  <c r="AO57" i="75"/>
  <c r="AP57" i="75"/>
  <c r="AQ57" i="75"/>
  <c r="AR57" i="75"/>
  <c r="AS57" i="75"/>
  <c r="AT57" i="75"/>
  <c r="AU57" i="75"/>
  <c r="AV57" i="75"/>
  <c r="AW57" i="75"/>
  <c r="AX57" i="75"/>
  <c r="AY57" i="75"/>
  <c r="AZ57" i="75"/>
  <c r="BA57" i="75"/>
  <c r="BB57" i="75"/>
  <c r="BC57" i="75"/>
  <c r="BD57" i="75"/>
  <c r="BE57" i="75"/>
  <c r="BF57" i="75"/>
  <c r="BG57" i="75"/>
  <c r="BH57" i="75"/>
  <c r="BI57" i="75"/>
  <c r="BJ57" i="75"/>
  <c r="BK57" i="75"/>
  <c r="BL57" i="75"/>
  <c r="BM57" i="75"/>
  <c r="BN57" i="75"/>
  <c r="BO57" i="75"/>
  <c r="BP57" i="75"/>
  <c r="BQ57" i="75"/>
  <c r="BR57" i="75"/>
  <c r="BS57" i="75"/>
  <c r="BT57" i="75"/>
  <c r="BU57" i="75"/>
  <c r="BV57" i="75"/>
  <c r="BW57" i="75"/>
  <c r="BX57" i="75"/>
  <c r="BY57" i="75"/>
  <c r="BZ57" i="75"/>
  <c r="CA57" i="75"/>
  <c r="CB57" i="75"/>
  <c r="CC57" i="75"/>
  <c r="CD57" i="75"/>
  <c r="CE57" i="75"/>
  <c r="CF57" i="75"/>
  <c r="CG57" i="75"/>
  <c r="CH57" i="75"/>
  <c r="CI57" i="75"/>
  <c r="CJ57" i="75"/>
  <c r="CK57" i="75"/>
  <c r="CL57" i="75"/>
  <c r="CM57" i="75"/>
  <c r="CN57" i="75"/>
  <c r="P8" i="75"/>
  <c r="Q8" i="75"/>
  <c r="R8" i="75"/>
  <c r="T8" i="75"/>
  <c r="U8" i="75"/>
  <c r="V8" i="75"/>
  <c r="W8" i="75"/>
  <c r="X8" i="75"/>
  <c r="Y8" i="75"/>
  <c r="Z8" i="75"/>
  <c r="AA8" i="75"/>
  <c r="AB8" i="75"/>
  <c r="AC8" i="75"/>
  <c r="AD8" i="75"/>
  <c r="AE8" i="75"/>
  <c r="AF8" i="75"/>
  <c r="AG8" i="75"/>
  <c r="AH8" i="75"/>
  <c r="AI8" i="75"/>
  <c r="AJ8" i="75"/>
  <c r="AK8" i="75"/>
  <c r="AL8" i="75"/>
  <c r="AM8" i="75"/>
  <c r="AN8" i="75"/>
  <c r="AO8" i="75"/>
  <c r="AP8" i="75"/>
  <c r="AQ8" i="75"/>
  <c r="AR8" i="75"/>
  <c r="AS8" i="75"/>
  <c r="AT8" i="75"/>
  <c r="AU8" i="75"/>
  <c r="AV8" i="75"/>
  <c r="AW8" i="75"/>
  <c r="AX8" i="75"/>
  <c r="AY8" i="75"/>
  <c r="AZ8" i="75"/>
  <c r="BA8" i="75"/>
  <c r="BB8" i="75"/>
  <c r="BC8" i="75"/>
  <c r="BD8" i="75"/>
  <c r="BE8" i="75"/>
  <c r="BF8" i="75"/>
  <c r="BG8" i="75"/>
  <c r="BH8" i="75"/>
  <c r="BI8" i="75"/>
  <c r="BJ8" i="75"/>
  <c r="BK8" i="75"/>
  <c r="BL8" i="75"/>
  <c r="BM8" i="75"/>
  <c r="BN8" i="75"/>
  <c r="BO8" i="75"/>
  <c r="BP8" i="75"/>
  <c r="BQ8" i="75"/>
  <c r="BR8" i="75"/>
  <c r="BS8" i="75"/>
  <c r="BT8" i="75"/>
  <c r="BU8" i="75"/>
  <c r="BV8" i="75"/>
  <c r="BW8" i="75"/>
  <c r="BX8" i="75"/>
  <c r="BY8" i="75"/>
  <c r="BZ8" i="75"/>
  <c r="CA8" i="75"/>
  <c r="CB8" i="75"/>
  <c r="CC8" i="75"/>
  <c r="CD8" i="75"/>
  <c r="CE8" i="75"/>
  <c r="CF8" i="75"/>
  <c r="CG8" i="75"/>
  <c r="CH8" i="75"/>
  <c r="CI8" i="75"/>
  <c r="CJ8" i="75"/>
  <c r="CK8" i="75"/>
  <c r="CL8" i="75"/>
  <c r="CM8" i="75"/>
  <c r="CN8" i="75"/>
  <c r="D8" i="75"/>
  <c r="E8" i="75"/>
  <c r="F8" i="75"/>
  <c r="G8" i="75"/>
  <c r="H8" i="75"/>
  <c r="I8" i="75"/>
  <c r="J8" i="75"/>
  <c r="K8" i="75"/>
  <c r="L8" i="75"/>
  <c r="M8" i="75"/>
  <c r="N8" i="75"/>
  <c r="DQ8" i="75" s="1"/>
  <c r="O8" i="75"/>
  <c r="C8" i="75"/>
  <c r="B8" i="75"/>
  <c r="FM59" i="75"/>
  <c r="CS59" i="75"/>
  <c r="FM58" i="75"/>
  <c r="CS58" i="75"/>
  <c r="FX57" i="75"/>
  <c r="FW57" i="75"/>
  <c r="FV57" i="75"/>
  <c r="FM57" i="75"/>
  <c r="FL57" i="75"/>
  <c r="FK57" i="75"/>
  <c r="FJ57" i="75"/>
  <c r="FI57" i="75"/>
  <c r="FD57" i="75"/>
  <c r="EZ57" i="75"/>
  <c r="EY57" i="75"/>
  <c r="EX57" i="75"/>
  <c r="EB57" i="75"/>
  <c r="DQ57" i="75"/>
  <c r="FM56" i="75"/>
  <c r="FJ56" i="75"/>
  <c r="FC56" i="75"/>
  <c r="EZ56" i="75"/>
  <c r="EB56" i="75"/>
  <c r="DP56" i="75"/>
  <c r="DO56" i="75"/>
  <c r="FF55" i="75"/>
  <c r="FD55" i="75"/>
  <c r="FC55" i="75"/>
  <c r="EB55" i="75"/>
  <c r="FX54" i="75"/>
  <c r="FI54" i="75"/>
  <c r="FH54" i="75"/>
  <c r="FG54" i="75"/>
  <c r="FF54" i="75"/>
  <c r="FE54" i="75"/>
  <c r="FD54" i="75"/>
  <c r="FC54" i="75"/>
  <c r="FB54" i="75"/>
  <c r="FA54" i="75"/>
  <c r="EB54" i="75"/>
  <c r="DQ54" i="75"/>
  <c r="DP54" i="75"/>
  <c r="DO54" i="75"/>
  <c r="FX53" i="75"/>
  <c r="FW53" i="75"/>
  <c r="FV53" i="75"/>
  <c r="FM53" i="75"/>
  <c r="FL53" i="75"/>
  <c r="FK53" i="75"/>
  <c r="FJ53" i="75"/>
  <c r="FI53" i="75"/>
  <c r="FE53" i="75"/>
  <c r="FD53" i="75"/>
  <c r="EZ53" i="75"/>
  <c r="EY53" i="75"/>
  <c r="EX53" i="75"/>
  <c r="EB53" i="75"/>
  <c r="DQ53" i="75"/>
  <c r="DP53" i="75"/>
  <c r="FV52" i="75"/>
  <c r="FL52" i="75"/>
  <c r="FC52" i="75"/>
  <c r="FB52" i="75"/>
  <c r="EX52" i="75"/>
  <c r="EB52" i="75"/>
  <c r="FW51" i="75"/>
  <c r="FV51" i="75"/>
  <c r="FK51" i="75"/>
  <c r="FJ51" i="75"/>
  <c r="FI51" i="75"/>
  <c r="FF51" i="75"/>
  <c r="FE51" i="75"/>
  <c r="EY51" i="75"/>
  <c r="EX51" i="75"/>
  <c r="EB51" i="75"/>
  <c r="FX50" i="75"/>
  <c r="FV50" i="75"/>
  <c r="FM50" i="75"/>
  <c r="FL50" i="75"/>
  <c r="FJ50" i="75"/>
  <c r="FI50" i="75"/>
  <c r="FH50" i="75"/>
  <c r="FG50" i="75"/>
  <c r="FF50" i="75"/>
  <c r="FE50" i="75"/>
  <c r="FD50" i="75"/>
  <c r="FC50" i="75"/>
  <c r="FB50" i="75"/>
  <c r="FA50" i="75"/>
  <c r="EZ50" i="75"/>
  <c r="EX50" i="75"/>
  <c r="EB50" i="75"/>
  <c r="DQ50" i="75"/>
  <c r="DP50" i="75"/>
  <c r="DO50" i="75"/>
  <c r="FX49" i="75"/>
  <c r="FW49" i="75"/>
  <c r="FV49" i="75"/>
  <c r="FM49" i="75"/>
  <c r="FL49" i="75"/>
  <c r="FK49" i="75"/>
  <c r="FJ49" i="75"/>
  <c r="FI49" i="75"/>
  <c r="FH49" i="75"/>
  <c r="FE49" i="75"/>
  <c r="FD49" i="75"/>
  <c r="FC49" i="75"/>
  <c r="EZ49" i="75"/>
  <c r="EY49" i="75"/>
  <c r="EX49" i="75"/>
  <c r="EB49" i="75"/>
  <c r="DQ49" i="75"/>
  <c r="DP49" i="75"/>
  <c r="FX48" i="75"/>
  <c r="FV48" i="75"/>
  <c r="FL48" i="75"/>
  <c r="FK48" i="75"/>
  <c r="FH48" i="75"/>
  <c r="FG48" i="75"/>
  <c r="FF48" i="75"/>
  <c r="FD48" i="75"/>
  <c r="FC48" i="75"/>
  <c r="FB48" i="75"/>
  <c r="EZ48" i="75"/>
  <c r="EX48" i="75"/>
  <c r="EB48" i="75"/>
  <c r="DQ48" i="75"/>
  <c r="DP48" i="75"/>
  <c r="DO48" i="75"/>
  <c r="FW47" i="75"/>
  <c r="FV47" i="75"/>
  <c r="FM47" i="75"/>
  <c r="FK47" i="75"/>
  <c r="FJ47" i="75"/>
  <c r="FI47" i="75"/>
  <c r="FH47" i="75"/>
  <c r="FG47" i="75"/>
  <c r="FF47" i="75"/>
  <c r="FE47" i="75"/>
  <c r="FD47" i="75"/>
  <c r="FC47" i="75"/>
  <c r="FB47" i="75"/>
  <c r="FA47" i="75"/>
  <c r="EY47" i="75"/>
  <c r="EX47" i="75"/>
  <c r="EB47" i="75"/>
  <c r="DQ47" i="75"/>
  <c r="DP47" i="75"/>
  <c r="DO47" i="75"/>
  <c r="FX46" i="75"/>
  <c r="FW46" i="75"/>
  <c r="FV46" i="75"/>
  <c r="FM46" i="75"/>
  <c r="FL46" i="75"/>
  <c r="FK46" i="75"/>
  <c r="FJ46" i="75"/>
  <c r="FI46" i="75"/>
  <c r="FH46" i="75"/>
  <c r="FG46" i="75"/>
  <c r="FF46" i="75"/>
  <c r="FE46" i="75"/>
  <c r="FD46" i="75"/>
  <c r="FC46" i="75"/>
  <c r="FB46" i="75"/>
  <c r="FA46" i="75"/>
  <c r="EZ46" i="75"/>
  <c r="EY46" i="75"/>
  <c r="EX46" i="75"/>
  <c r="EB46" i="75"/>
  <c r="DQ46" i="75"/>
  <c r="DP46" i="75"/>
  <c r="DO46" i="75"/>
  <c r="FX45" i="75"/>
  <c r="FW45" i="75"/>
  <c r="FV45" i="75"/>
  <c r="FM45" i="75"/>
  <c r="FL45" i="75"/>
  <c r="FK45" i="75"/>
  <c r="FJ45" i="75"/>
  <c r="FI45" i="75"/>
  <c r="FH45" i="75"/>
  <c r="FG45" i="75"/>
  <c r="FE45" i="75"/>
  <c r="FC45" i="75"/>
  <c r="FA45" i="75"/>
  <c r="EZ45" i="75"/>
  <c r="EY45" i="75"/>
  <c r="EX45" i="75"/>
  <c r="EB45" i="75"/>
  <c r="DQ45" i="75"/>
  <c r="FX44" i="75"/>
  <c r="FW44" i="75"/>
  <c r="FV44" i="75"/>
  <c r="FK44" i="75"/>
  <c r="FJ44" i="75"/>
  <c r="FH44" i="75"/>
  <c r="FG44" i="75"/>
  <c r="FF44" i="75"/>
  <c r="FD44" i="75"/>
  <c r="FC44" i="75"/>
  <c r="FB44" i="75"/>
  <c r="EZ44" i="75"/>
  <c r="EY44" i="75"/>
  <c r="EX44" i="75"/>
  <c r="EB44" i="75"/>
  <c r="DQ44" i="75"/>
  <c r="DP44" i="75"/>
  <c r="DO44" i="75"/>
  <c r="FW43" i="75"/>
  <c r="FV43" i="75"/>
  <c r="FM43" i="75"/>
  <c r="FH43" i="75"/>
  <c r="FG43" i="75"/>
  <c r="FF43" i="75"/>
  <c r="FE43" i="75"/>
  <c r="FD43" i="75"/>
  <c r="FC43" i="75"/>
  <c r="FB43" i="75"/>
  <c r="FA43" i="75"/>
  <c r="EY43" i="75"/>
  <c r="EB43" i="75"/>
  <c r="DQ43" i="75"/>
  <c r="DP43" i="75"/>
  <c r="DO43" i="75"/>
  <c r="FX42" i="75"/>
  <c r="FK42" i="75"/>
  <c r="FJ42" i="75"/>
  <c r="FH42" i="75"/>
  <c r="FG42" i="75"/>
  <c r="FF42" i="75"/>
  <c r="FE42" i="75"/>
  <c r="FD42" i="75"/>
  <c r="FC42" i="75"/>
  <c r="FB42" i="75"/>
  <c r="FA42" i="75"/>
  <c r="EY42" i="75"/>
  <c r="EX42" i="75"/>
  <c r="EB42" i="75"/>
  <c r="DQ42" i="75"/>
  <c r="DP42" i="75"/>
  <c r="DO42" i="75"/>
  <c r="FX41" i="75"/>
  <c r="FW41" i="75"/>
  <c r="FV41" i="75"/>
  <c r="FM41" i="75"/>
  <c r="FL41" i="75"/>
  <c r="FK41" i="75"/>
  <c r="FJ41" i="75"/>
  <c r="FI41" i="75"/>
  <c r="FH41" i="75"/>
  <c r="FE41" i="75"/>
  <c r="FD41" i="75"/>
  <c r="FC41" i="75"/>
  <c r="EZ41" i="75"/>
  <c r="EY41" i="75"/>
  <c r="EX41" i="75"/>
  <c r="EB41" i="75"/>
  <c r="DQ41" i="75"/>
  <c r="DP41" i="75"/>
  <c r="FX40" i="75"/>
  <c r="FV40" i="75"/>
  <c r="FL40" i="75"/>
  <c r="FK40" i="75"/>
  <c r="FH40" i="75"/>
  <c r="FD40" i="75"/>
  <c r="FC40" i="75"/>
  <c r="EZ40" i="75"/>
  <c r="EX40" i="75"/>
  <c r="EB40" i="75"/>
  <c r="DQ40" i="75"/>
  <c r="DP40" i="75"/>
  <c r="FX39" i="75"/>
  <c r="FW39" i="75"/>
  <c r="FV39" i="75"/>
  <c r="FM39" i="75"/>
  <c r="FL39" i="75"/>
  <c r="FK39" i="75"/>
  <c r="FJ39" i="75"/>
  <c r="FI39" i="75"/>
  <c r="FH39" i="75"/>
  <c r="FG39" i="75"/>
  <c r="FF39" i="75"/>
  <c r="FE39" i="75"/>
  <c r="FD39" i="75"/>
  <c r="FC39" i="75"/>
  <c r="FB39" i="75"/>
  <c r="FA39" i="75"/>
  <c r="EZ39" i="75"/>
  <c r="EY39" i="75"/>
  <c r="EX39" i="75"/>
  <c r="EB39" i="75"/>
  <c r="DQ39" i="75"/>
  <c r="DP39" i="75"/>
  <c r="DO39" i="75"/>
  <c r="FX38" i="75"/>
  <c r="FW38" i="75"/>
  <c r="FV38" i="75"/>
  <c r="FM38" i="75"/>
  <c r="FL38" i="75"/>
  <c r="FK38" i="75"/>
  <c r="FJ38" i="75"/>
  <c r="FI38" i="75"/>
  <c r="FH38" i="75"/>
  <c r="FG38" i="75"/>
  <c r="FF38" i="75"/>
  <c r="FE38" i="75"/>
  <c r="FD38" i="75"/>
  <c r="FC38" i="75"/>
  <c r="FB38" i="75"/>
  <c r="FA38" i="75"/>
  <c r="EZ38" i="75"/>
  <c r="EY38" i="75"/>
  <c r="EX38" i="75"/>
  <c r="EB38" i="75"/>
  <c r="DQ38" i="75"/>
  <c r="DP38" i="75"/>
  <c r="DO38" i="75"/>
  <c r="FX37" i="75"/>
  <c r="FW37" i="75"/>
  <c r="FV37" i="75"/>
  <c r="FM37" i="75"/>
  <c r="FL37" i="75"/>
  <c r="FK37" i="75"/>
  <c r="FJ37" i="75"/>
  <c r="FI37" i="75"/>
  <c r="FG37" i="75"/>
  <c r="FF37" i="75"/>
  <c r="FE37" i="75"/>
  <c r="EZ37" i="75"/>
  <c r="EY37" i="75"/>
  <c r="EX37" i="75"/>
  <c r="EB37" i="75"/>
  <c r="DP37" i="75"/>
  <c r="DO37" i="75"/>
  <c r="FX36" i="75"/>
  <c r="FW36" i="75"/>
  <c r="FV36" i="75"/>
  <c r="FM36" i="75"/>
  <c r="FL36" i="75"/>
  <c r="FK36" i="75"/>
  <c r="FJ36" i="75"/>
  <c r="FI36" i="75"/>
  <c r="FH36" i="75"/>
  <c r="FG36" i="75"/>
  <c r="FF36" i="75"/>
  <c r="FE36" i="75"/>
  <c r="FD36" i="75"/>
  <c r="FC36" i="75"/>
  <c r="FB36" i="75"/>
  <c r="FA36" i="75"/>
  <c r="EZ36" i="75"/>
  <c r="EY36" i="75"/>
  <c r="EX36" i="75"/>
  <c r="EB36" i="75"/>
  <c r="DQ36" i="75"/>
  <c r="DP36" i="75"/>
  <c r="DO36" i="75"/>
  <c r="FX35" i="75"/>
  <c r="FW35" i="75"/>
  <c r="FV35" i="75"/>
  <c r="FM35" i="75"/>
  <c r="FL35" i="75"/>
  <c r="FK35" i="75"/>
  <c r="FJ35" i="75"/>
  <c r="FI35" i="75"/>
  <c r="FH35" i="75"/>
  <c r="FG35" i="75"/>
  <c r="FF35" i="75"/>
  <c r="FE35" i="75"/>
  <c r="FD35" i="75"/>
  <c r="FC35" i="75"/>
  <c r="FB35" i="75"/>
  <c r="FA35" i="75"/>
  <c r="EZ35" i="75"/>
  <c r="EY35" i="75"/>
  <c r="EX35" i="75"/>
  <c r="EB35" i="75"/>
  <c r="DQ35" i="75"/>
  <c r="DP35" i="75"/>
  <c r="DO35" i="75"/>
  <c r="FX34" i="75"/>
  <c r="FW34" i="75"/>
  <c r="FV34" i="75"/>
  <c r="FM34" i="75"/>
  <c r="FL34" i="75"/>
  <c r="FK34" i="75"/>
  <c r="FJ34" i="75"/>
  <c r="FI34" i="75"/>
  <c r="FH34" i="75"/>
  <c r="FG34" i="75"/>
  <c r="FF34" i="75"/>
  <c r="FE34" i="75"/>
  <c r="FD34" i="75"/>
  <c r="FC34" i="75"/>
  <c r="FB34" i="75"/>
  <c r="FA34" i="75"/>
  <c r="EZ34" i="75"/>
  <c r="EY34" i="75"/>
  <c r="EX34" i="75"/>
  <c r="EB34" i="75"/>
  <c r="DQ34" i="75"/>
  <c r="DP34" i="75"/>
  <c r="DO34" i="75"/>
  <c r="FX33" i="75"/>
  <c r="FW33" i="75"/>
  <c r="FV33" i="75"/>
  <c r="FM33" i="75"/>
  <c r="FL33" i="75"/>
  <c r="FK33" i="75"/>
  <c r="FJ33" i="75"/>
  <c r="FI33" i="75"/>
  <c r="FH33" i="75"/>
  <c r="FG33" i="75"/>
  <c r="FF33" i="75"/>
  <c r="FE33" i="75"/>
  <c r="FD33" i="75"/>
  <c r="FC33" i="75"/>
  <c r="FB33" i="75"/>
  <c r="FA33" i="75"/>
  <c r="EZ33" i="75"/>
  <c r="EY33" i="75"/>
  <c r="EX33" i="75"/>
  <c r="EB33" i="75"/>
  <c r="DQ33" i="75"/>
  <c r="DP33" i="75"/>
  <c r="DO33" i="75"/>
  <c r="FX32" i="75"/>
  <c r="FW32" i="75"/>
  <c r="FV32" i="75"/>
  <c r="FM32" i="75"/>
  <c r="FL32" i="75"/>
  <c r="FK32" i="75"/>
  <c r="FJ32" i="75"/>
  <c r="FI32" i="75"/>
  <c r="FH32" i="75"/>
  <c r="FG32" i="75"/>
  <c r="FF32" i="75"/>
  <c r="FE32" i="75"/>
  <c r="FD32" i="75"/>
  <c r="FC32" i="75"/>
  <c r="FB32" i="75"/>
  <c r="FA32" i="75"/>
  <c r="EZ32" i="75"/>
  <c r="EY32" i="75"/>
  <c r="EX32" i="75"/>
  <c r="EB32" i="75"/>
  <c r="DQ32" i="75"/>
  <c r="DP32" i="75"/>
  <c r="DO32" i="75"/>
  <c r="FX31" i="75"/>
  <c r="FM31" i="75"/>
  <c r="FL31" i="75"/>
  <c r="FK31" i="75"/>
  <c r="FJ31" i="75"/>
  <c r="FH31" i="75"/>
  <c r="FG31" i="75"/>
  <c r="FF31" i="75"/>
  <c r="FE31" i="75"/>
  <c r="FD31" i="75"/>
  <c r="FC31" i="75"/>
  <c r="FB31" i="75"/>
  <c r="FA31" i="75"/>
  <c r="EZ31" i="75"/>
  <c r="EY31" i="75"/>
  <c r="EX31" i="75"/>
  <c r="EB31" i="75"/>
  <c r="DQ31" i="75"/>
  <c r="DP31" i="75"/>
  <c r="DO31" i="75"/>
  <c r="FX30" i="75"/>
  <c r="FW30" i="75"/>
  <c r="FV30" i="75"/>
  <c r="FM30" i="75"/>
  <c r="FL30" i="75"/>
  <c r="FK30" i="75"/>
  <c r="FJ30" i="75"/>
  <c r="FI30" i="75"/>
  <c r="FH30" i="75"/>
  <c r="FG30" i="75"/>
  <c r="FF30" i="75"/>
  <c r="FE30" i="75"/>
  <c r="FD30" i="75"/>
  <c r="FC30" i="75"/>
  <c r="FB30" i="75"/>
  <c r="FA30" i="75"/>
  <c r="EZ30" i="75"/>
  <c r="EY30" i="75"/>
  <c r="EX30" i="75"/>
  <c r="EB30" i="75"/>
  <c r="DQ30" i="75"/>
  <c r="DP30" i="75"/>
  <c r="DO30" i="75"/>
  <c r="FX29" i="75"/>
  <c r="FW29" i="75"/>
  <c r="FV29" i="75"/>
  <c r="FM29" i="75"/>
  <c r="FL29" i="75"/>
  <c r="FK29" i="75"/>
  <c r="FJ29" i="75"/>
  <c r="FI29" i="75"/>
  <c r="FH29" i="75"/>
  <c r="FG29" i="75"/>
  <c r="FF29" i="75"/>
  <c r="FE29" i="75"/>
  <c r="FD29" i="75"/>
  <c r="FC29" i="75"/>
  <c r="FB29" i="75"/>
  <c r="FA29" i="75"/>
  <c r="EZ29" i="75"/>
  <c r="EY29" i="75"/>
  <c r="EX29" i="75"/>
  <c r="EB29" i="75"/>
  <c r="DQ29" i="75"/>
  <c r="DP29" i="75"/>
  <c r="DO29" i="75"/>
  <c r="FX28" i="75"/>
  <c r="FW28" i="75"/>
  <c r="FV28" i="75"/>
  <c r="FM28" i="75"/>
  <c r="FL28" i="75"/>
  <c r="FK28" i="75"/>
  <c r="FJ28" i="75"/>
  <c r="FI28" i="75"/>
  <c r="FH28" i="75"/>
  <c r="FG28" i="75"/>
  <c r="FF28" i="75"/>
  <c r="FE28" i="75"/>
  <c r="FD28" i="75"/>
  <c r="FC28" i="75"/>
  <c r="FB28" i="75"/>
  <c r="FA28" i="75"/>
  <c r="EZ28" i="75"/>
  <c r="EY28" i="75"/>
  <c r="EX28" i="75"/>
  <c r="EB28" i="75"/>
  <c r="DQ28" i="75"/>
  <c r="DP28" i="75"/>
  <c r="DO28" i="75"/>
  <c r="FX27" i="75"/>
  <c r="FW27" i="75"/>
  <c r="FV27" i="75"/>
  <c r="FM27" i="75"/>
  <c r="FL27" i="75"/>
  <c r="FK27" i="75"/>
  <c r="FJ27" i="75"/>
  <c r="FI27" i="75"/>
  <c r="FH27" i="75"/>
  <c r="FG27" i="75"/>
  <c r="FF27" i="75"/>
  <c r="FE27" i="75"/>
  <c r="FD27" i="75"/>
  <c r="FC27" i="75"/>
  <c r="FB27" i="75"/>
  <c r="FA27" i="75"/>
  <c r="EZ27" i="75"/>
  <c r="EY27" i="75"/>
  <c r="EX27" i="75"/>
  <c r="EB27" i="75"/>
  <c r="DQ27" i="75"/>
  <c r="DP27" i="75"/>
  <c r="DO27" i="75"/>
  <c r="FX26" i="75"/>
  <c r="FW26" i="75"/>
  <c r="FV26" i="75"/>
  <c r="FM26" i="75"/>
  <c r="FL26" i="75"/>
  <c r="FK26" i="75"/>
  <c r="FJ26" i="75"/>
  <c r="FI26" i="75"/>
  <c r="FH26" i="75"/>
  <c r="FG26" i="75"/>
  <c r="FF26" i="75"/>
  <c r="FE26" i="75"/>
  <c r="FD26" i="75"/>
  <c r="FC26" i="75"/>
  <c r="FB26" i="75"/>
  <c r="FA26" i="75"/>
  <c r="EZ26" i="75"/>
  <c r="EY26" i="75"/>
  <c r="EX26" i="75"/>
  <c r="EB26" i="75"/>
  <c r="DQ26" i="75"/>
  <c r="DP26" i="75"/>
  <c r="DO26" i="75"/>
  <c r="FX25" i="75"/>
  <c r="FW25" i="75"/>
  <c r="FV25" i="75"/>
  <c r="FM25" i="75"/>
  <c r="FL25" i="75"/>
  <c r="FK25" i="75"/>
  <c r="FJ25" i="75"/>
  <c r="FI25" i="75"/>
  <c r="FH25" i="75"/>
  <c r="FG25" i="75"/>
  <c r="FF25" i="75"/>
  <c r="FE25" i="75"/>
  <c r="FD25" i="75"/>
  <c r="FC25" i="75"/>
  <c r="FB25" i="75"/>
  <c r="FA25" i="75"/>
  <c r="EZ25" i="75"/>
  <c r="EY25" i="75"/>
  <c r="EX25" i="75"/>
  <c r="EB25" i="75"/>
  <c r="DQ25" i="75"/>
  <c r="DP25" i="75"/>
  <c r="DO25" i="75"/>
  <c r="FX24" i="75"/>
  <c r="FW24" i="75"/>
  <c r="FV24" i="75"/>
  <c r="FM24" i="75"/>
  <c r="FL24" i="75"/>
  <c r="FK24" i="75"/>
  <c r="FJ24" i="75"/>
  <c r="FI24" i="75"/>
  <c r="FH24" i="75"/>
  <c r="FG24" i="75"/>
  <c r="FF24" i="75"/>
  <c r="FE24" i="75"/>
  <c r="FD24" i="75"/>
  <c r="FC24" i="75"/>
  <c r="FB24" i="75"/>
  <c r="FA24" i="75"/>
  <c r="EZ24" i="75"/>
  <c r="EY24" i="75"/>
  <c r="EX24" i="75"/>
  <c r="EB24" i="75"/>
  <c r="DQ24" i="75"/>
  <c r="DP24" i="75"/>
  <c r="DO24" i="75"/>
  <c r="FX23" i="75"/>
  <c r="FW23" i="75"/>
  <c r="FV23" i="75"/>
  <c r="FM23" i="75"/>
  <c r="FL23" i="75"/>
  <c r="FK23" i="75"/>
  <c r="FJ23" i="75"/>
  <c r="FI23" i="75"/>
  <c r="FH23" i="75"/>
  <c r="FG23" i="75"/>
  <c r="FF23" i="75"/>
  <c r="FE23" i="75"/>
  <c r="FD23" i="75"/>
  <c r="FC23" i="75"/>
  <c r="FB23" i="75"/>
  <c r="FA23" i="75"/>
  <c r="EZ23" i="75"/>
  <c r="EY23" i="75"/>
  <c r="EX23" i="75"/>
  <c r="EB23" i="75"/>
  <c r="DQ23" i="75"/>
  <c r="DP23" i="75"/>
  <c r="DO23" i="75"/>
  <c r="FX22" i="75"/>
  <c r="FW22" i="75"/>
  <c r="FV22" i="75"/>
  <c r="FM22" i="75"/>
  <c r="FL22" i="75"/>
  <c r="FK22" i="75"/>
  <c r="FJ22" i="75"/>
  <c r="FI22" i="75"/>
  <c r="FH22" i="75"/>
  <c r="FG22" i="75"/>
  <c r="FF22" i="75"/>
  <c r="FE22" i="75"/>
  <c r="FD22" i="75"/>
  <c r="FC22" i="75"/>
  <c r="FB22" i="75"/>
  <c r="FA22" i="75"/>
  <c r="EZ22" i="75"/>
  <c r="EY22" i="75"/>
  <c r="EX22" i="75"/>
  <c r="EB22" i="75"/>
  <c r="DQ22" i="75"/>
  <c r="DP22" i="75"/>
  <c r="DO22" i="75"/>
  <c r="FX21" i="75"/>
  <c r="FW21" i="75"/>
  <c r="FV21" i="75"/>
  <c r="FM21" i="75"/>
  <c r="FL21" i="75"/>
  <c r="FK21" i="75"/>
  <c r="FJ21" i="75"/>
  <c r="FI21" i="75"/>
  <c r="FH21" i="75"/>
  <c r="FG21" i="75"/>
  <c r="FF21" i="75"/>
  <c r="FE21" i="75"/>
  <c r="FD21" i="75"/>
  <c r="FC21" i="75"/>
  <c r="FB21" i="75"/>
  <c r="FA21" i="75"/>
  <c r="EZ21" i="75"/>
  <c r="EY21" i="75"/>
  <c r="EX21" i="75"/>
  <c r="EB21" i="75"/>
  <c r="DQ21" i="75"/>
  <c r="DP21" i="75"/>
  <c r="DO21" i="75"/>
  <c r="FX20" i="75"/>
  <c r="FW20" i="75"/>
  <c r="FV20" i="75"/>
  <c r="FM20" i="75"/>
  <c r="FL20" i="75"/>
  <c r="FK20" i="75"/>
  <c r="FJ20" i="75"/>
  <c r="FI20" i="75"/>
  <c r="FH20" i="75"/>
  <c r="FG20" i="75"/>
  <c r="FF20" i="75"/>
  <c r="FE20" i="75"/>
  <c r="FD20" i="75"/>
  <c r="FC20" i="75"/>
  <c r="FB20" i="75"/>
  <c r="FA20" i="75"/>
  <c r="EZ20" i="75"/>
  <c r="EY20" i="75"/>
  <c r="EX20" i="75"/>
  <c r="EB20" i="75"/>
  <c r="DQ20" i="75"/>
  <c r="DP20" i="75"/>
  <c r="DO20" i="75"/>
  <c r="FX19" i="75"/>
  <c r="FW19" i="75"/>
  <c r="FV19" i="75"/>
  <c r="FM19" i="75"/>
  <c r="FL19" i="75"/>
  <c r="FK19" i="75"/>
  <c r="FJ19" i="75"/>
  <c r="FI19" i="75"/>
  <c r="FH19" i="75"/>
  <c r="FG19" i="75"/>
  <c r="FF19" i="75"/>
  <c r="FE19" i="75"/>
  <c r="FD19" i="75"/>
  <c r="FC19" i="75"/>
  <c r="FB19" i="75"/>
  <c r="FA19" i="75"/>
  <c r="EZ19" i="75"/>
  <c r="EY19" i="75"/>
  <c r="EX19" i="75"/>
  <c r="EB19" i="75"/>
  <c r="DQ19" i="75"/>
  <c r="DP19" i="75"/>
  <c r="DO19" i="75"/>
  <c r="FX18" i="75"/>
  <c r="FW18" i="75"/>
  <c r="FV18" i="75"/>
  <c r="FM18" i="75"/>
  <c r="FL18" i="75"/>
  <c r="FK18" i="75"/>
  <c r="FJ18" i="75"/>
  <c r="FI18" i="75"/>
  <c r="FH18" i="75"/>
  <c r="FG18" i="75"/>
  <c r="FF18" i="75"/>
  <c r="FE18" i="75"/>
  <c r="FD18" i="75"/>
  <c r="FC18" i="75"/>
  <c r="FB18" i="75"/>
  <c r="FA18" i="75"/>
  <c r="EZ18" i="75"/>
  <c r="EY18" i="75"/>
  <c r="EX18" i="75"/>
  <c r="EB18" i="75"/>
  <c r="DQ18" i="75"/>
  <c r="DP18" i="75"/>
  <c r="DO18" i="75"/>
  <c r="FX17" i="75"/>
  <c r="FW17" i="75"/>
  <c r="FV17" i="75"/>
  <c r="FM17" i="75"/>
  <c r="FL17" i="75"/>
  <c r="FK17" i="75"/>
  <c r="FJ17" i="75"/>
  <c r="FI17" i="75"/>
  <c r="FH17" i="75"/>
  <c r="FG17" i="75"/>
  <c r="FF17" i="75"/>
  <c r="FE17" i="75"/>
  <c r="FD17" i="75"/>
  <c r="FC17" i="75"/>
  <c r="FB17" i="75"/>
  <c r="FA17" i="75"/>
  <c r="EZ17" i="75"/>
  <c r="EY17" i="75"/>
  <c r="EX17" i="75"/>
  <c r="EB17" i="75"/>
  <c r="DQ17" i="75"/>
  <c r="DP17" i="75"/>
  <c r="DO17" i="75"/>
  <c r="FX16" i="75"/>
  <c r="FW16" i="75"/>
  <c r="FV16" i="75"/>
  <c r="FM16" i="75"/>
  <c r="FL16" i="75"/>
  <c r="FK16" i="75"/>
  <c r="FJ16" i="75"/>
  <c r="FI16" i="75"/>
  <c r="FH16" i="75"/>
  <c r="FG16" i="75"/>
  <c r="FF16" i="75"/>
  <c r="FE16" i="75"/>
  <c r="FD16" i="75"/>
  <c r="FC16" i="75"/>
  <c r="FB16" i="75"/>
  <c r="FA16" i="75"/>
  <c r="EZ16" i="75"/>
  <c r="EY16" i="75"/>
  <c r="EX16" i="75"/>
  <c r="EB16" i="75"/>
  <c r="DQ16" i="75"/>
  <c r="DP16" i="75"/>
  <c r="DO16" i="75"/>
  <c r="FX15" i="75"/>
  <c r="FW15" i="75"/>
  <c r="FV15" i="75"/>
  <c r="FM15" i="75"/>
  <c r="FL15" i="75"/>
  <c r="FK15" i="75"/>
  <c r="FJ15" i="75"/>
  <c r="FI15" i="75"/>
  <c r="FH15" i="75"/>
  <c r="FG15" i="75"/>
  <c r="FF15" i="75"/>
  <c r="FE15" i="75"/>
  <c r="FD15" i="75"/>
  <c r="FC15" i="75"/>
  <c r="FB15" i="75"/>
  <c r="FA15" i="75"/>
  <c r="EZ15" i="75"/>
  <c r="EY15" i="75"/>
  <c r="EX15" i="75"/>
  <c r="EB15" i="75"/>
  <c r="DQ15" i="75"/>
  <c r="DP15" i="75"/>
  <c r="DO15" i="75"/>
  <c r="FX14" i="75"/>
  <c r="FW14" i="75"/>
  <c r="FV14" i="75"/>
  <c r="FM14" i="75"/>
  <c r="FL14" i="75"/>
  <c r="FK14" i="75"/>
  <c r="FJ14" i="75"/>
  <c r="FI14" i="75"/>
  <c r="FH14" i="75"/>
  <c r="FG14" i="75"/>
  <c r="FF14" i="75"/>
  <c r="FE14" i="75"/>
  <c r="FD14" i="75"/>
  <c r="FC14" i="75"/>
  <c r="FB14" i="75"/>
  <c r="FA14" i="75"/>
  <c r="EZ14" i="75"/>
  <c r="EY14" i="75"/>
  <c r="EX14" i="75"/>
  <c r="EB14" i="75"/>
  <c r="DQ14" i="75"/>
  <c r="DP14" i="75"/>
  <c r="DO14" i="75"/>
  <c r="FX13" i="75"/>
  <c r="FW13" i="75"/>
  <c r="FV13" i="75"/>
  <c r="FM13" i="75"/>
  <c r="FL13" i="75"/>
  <c r="FK13" i="75"/>
  <c r="FJ13" i="75"/>
  <c r="FI13" i="75"/>
  <c r="FH13" i="75"/>
  <c r="FG13" i="75"/>
  <c r="FF13" i="75"/>
  <c r="FE13" i="75"/>
  <c r="FD13" i="75"/>
  <c r="FC13" i="75"/>
  <c r="FB13" i="75"/>
  <c r="FA13" i="75"/>
  <c r="EZ13" i="75"/>
  <c r="EY13" i="75"/>
  <c r="EX13" i="75"/>
  <c r="EB13" i="75"/>
  <c r="DQ13" i="75"/>
  <c r="DP13" i="75"/>
  <c r="DO13" i="75"/>
  <c r="FX12" i="75"/>
  <c r="FW12" i="75"/>
  <c r="FV12" i="75"/>
  <c r="FM12" i="75"/>
  <c r="FL12" i="75"/>
  <c r="FK12" i="75"/>
  <c r="FJ12" i="75"/>
  <c r="FI12" i="75"/>
  <c r="FH12" i="75"/>
  <c r="FG12" i="75"/>
  <c r="FF12" i="75"/>
  <c r="FE12" i="75"/>
  <c r="FD12" i="75"/>
  <c r="FC12" i="75"/>
  <c r="FB12" i="75"/>
  <c r="FA12" i="75"/>
  <c r="EZ12" i="75"/>
  <c r="EY12" i="75"/>
  <c r="EX12" i="75"/>
  <c r="EB12" i="75"/>
  <c r="DQ12" i="75"/>
  <c r="DP12" i="75"/>
  <c r="DO12" i="75"/>
  <c r="FX11" i="75"/>
  <c r="FW11" i="75"/>
  <c r="FV11" i="75"/>
  <c r="FM11" i="75"/>
  <c r="FL11" i="75"/>
  <c r="FK11" i="75"/>
  <c r="FJ11" i="75"/>
  <c r="FI11" i="75"/>
  <c r="FH11" i="75"/>
  <c r="FG11" i="75"/>
  <c r="FF11" i="75"/>
  <c r="FE11" i="75"/>
  <c r="FD11" i="75"/>
  <c r="FC11" i="75"/>
  <c r="FB11" i="75"/>
  <c r="FA11" i="75"/>
  <c r="EZ11" i="75"/>
  <c r="EY11" i="75"/>
  <c r="EX11" i="75"/>
  <c r="EB11" i="75"/>
  <c r="DQ11" i="75"/>
  <c r="DP11" i="75"/>
  <c r="DO11" i="75"/>
  <c r="FX10" i="75"/>
  <c r="FW10" i="75"/>
  <c r="FV10" i="75"/>
  <c r="FM10" i="75"/>
  <c r="FL10" i="75"/>
  <c r="FK10" i="75"/>
  <c r="FJ10" i="75"/>
  <c r="FI10" i="75"/>
  <c r="FH10" i="75"/>
  <c r="FG10" i="75"/>
  <c r="FF10" i="75"/>
  <c r="FE10" i="75"/>
  <c r="FD10" i="75"/>
  <c r="FC10" i="75"/>
  <c r="FB10" i="75"/>
  <c r="FA10" i="75"/>
  <c r="EZ10" i="75"/>
  <c r="EY10" i="75"/>
  <c r="EX10" i="75"/>
  <c r="EB10" i="75"/>
  <c r="DQ10" i="75"/>
  <c r="DP10" i="75"/>
  <c r="DO10" i="75"/>
  <c r="A10" i="75"/>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FX9" i="75"/>
  <c r="FW9" i="75"/>
  <c r="FV9" i="75"/>
  <c r="FM9" i="75"/>
  <c r="FL9" i="75"/>
  <c r="FK9" i="75"/>
  <c r="FJ9" i="75"/>
  <c r="FI9" i="75"/>
  <c r="FH9" i="75"/>
  <c r="FG9" i="75"/>
  <c r="FF9" i="75"/>
  <c r="FE9" i="75"/>
  <c r="FD9" i="75"/>
  <c r="FC9" i="75"/>
  <c r="FB9" i="75"/>
  <c r="FA9" i="75"/>
  <c r="EZ9" i="75"/>
  <c r="EY9" i="75"/>
  <c r="EX9" i="75"/>
  <c r="EB9" i="75"/>
  <c r="DQ9" i="75"/>
  <c r="DP9" i="75"/>
  <c r="DO9" i="75"/>
  <c r="FX8" i="75"/>
  <c r="FW8" i="75"/>
  <c r="FV8" i="75"/>
  <c r="FM8" i="75"/>
  <c r="FL8" i="75"/>
  <c r="FK8" i="75"/>
  <c r="FJ8" i="75"/>
  <c r="FI8" i="75"/>
  <c r="EZ8" i="75"/>
  <c r="EY8" i="75"/>
  <c r="EX8" i="75"/>
  <c r="EB8" i="75"/>
  <c r="FA8" i="75" l="1"/>
  <c r="FB8" i="75"/>
  <c r="FC8" i="75"/>
  <c r="FD8" i="75"/>
  <c r="FE8" i="75"/>
  <c r="FF8" i="75"/>
  <c r="FG8" i="75"/>
  <c r="FH8" i="75"/>
  <c r="DO8" i="75"/>
  <c r="DP8" i="75"/>
  <c r="EZ42" i="75"/>
  <c r="FL42" i="75"/>
  <c r="FG51" i="75"/>
  <c r="FF52" i="75"/>
  <c r="FJ54" i="75"/>
  <c r="FV31" i="75"/>
  <c r="DQ37" i="75"/>
  <c r="FH37" i="75"/>
  <c r="FM42" i="75"/>
  <c r="FG52" i="75"/>
  <c r="EX54" i="75"/>
  <c r="FL54" i="75"/>
  <c r="FG55" i="75"/>
  <c r="FW31" i="75"/>
  <c r="FB40" i="75"/>
  <c r="FV42" i="75"/>
  <c r="DO51" i="75"/>
  <c r="FH52" i="75"/>
  <c r="EZ54" i="75"/>
  <c r="FM54" i="75"/>
  <c r="FH55" i="75"/>
  <c r="FW42" i="75"/>
  <c r="DP51" i="75"/>
  <c r="FV54" i="75"/>
  <c r="FM55" i="75"/>
  <c r="FF40" i="75"/>
  <c r="DO55" i="75"/>
  <c r="FA37" i="75"/>
  <c r="FG40" i="75"/>
  <c r="DO52" i="75"/>
  <c r="DP55" i="75"/>
  <c r="FB37" i="75"/>
  <c r="FI43" i="75"/>
  <c r="FA51" i="75"/>
  <c r="DQ52" i="75"/>
  <c r="FC37" i="75"/>
  <c r="FJ43" i="75"/>
  <c r="FB51" i="75"/>
  <c r="EZ55" i="75"/>
  <c r="EX43" i="75"/>
  <c r="FC51" i="75"/>
  <c r="FB55" i="75"/>
  <c r="FG57" i="75"/>
  <c r="FH57" i="75"/>
  <c r="FB57" i="75"/>
  <c r="FF57" i="75"/>
  <c r="FA57" i="75"/>
  <c r="FX56" i="75"/>
  <c r="FL56" i="75"/>
  <c r="EX56" i="75"/>
  <c r="FW56" i="75"/>
  <c r="FK56" i="75"/>
  <c r="FG53" i="75"/>
  <c r="FF53" i="75"/>
  <c r="FB53" i="75"/>
  <c r="DO53" i="75"/>
  <c r="FM52" i="75"/>
  <c r="FI52" i="75"/>
  <c r="FF49" i="75"/>
  <c r="FB49" i="75"/>
  <c r="DO49" i="75"/>
  <c r="FM48" i="75"/>
  <c r="FI48" i="75"/>
  <c r="FF45" i="75"/>
  <c r="FB45" i="75"/>
  <c r="DO45" i="75"/>
  <c r="FM44" i="75"/>
  <c r="FI44" i="75"/>
  <c r="FF41" i="75"/>
  <c r="FB41" i="75"/>
  <c r="DO41" i="75"/>
  <c r="FM40" i="75"/>
  <c r="FI40" i="75"/>
  <c r="EY40" i="75"/>
  <c r="FJ40" i="75"/>
  <c r="FW40" i="75"/>
  <c r="FA41" i="75"/>
  <c r="FG41" i="75"/>
  <c r="FL44" i="75"/>
  <c r="DP45" i="75"/>
  <c r="FD45" i="75"/>
  <c r="EY48" i="75"/>
  <c r="FJ48" i="75"/>
  <c r="FW48" i="75"/>
  <c r="FA49" i="75"/>
  <c r="FG49" i="75"/>
  <c r="DP52" i="75"/>
  <c r="EY52" i="75"/>
  <c r="FJ52" i="75"/>
  <c r="FW52" i="75"/>
  <c r="FA53" i="75"/>
  <c r="FH53" i="75"/>
  <c r="EX55" i="75"/>
  <c r="FV56" i="75"/>
  <c r="FE57" i="75"/>
  <c r="EZ52" i="75"/>
  <c r="FK52" i="75"/>
  <c r="FX52" i="75"/>
  <c r="FC53" i="75"/>
  <c r="EY56" i="75"/>
  <c r="FI56" i="75"/>
  <c r="DO57" i="75"/>
  <c r="FH56" i="75"/>
  <c r="FG56" i="75"/>
  <c r="FB56" i="75"/>
  <c r="FF56" i="75"/>
  <c r="FA56" i="75"/>
  <c r="FW55" i="75"/>
  <c r="FX55" i="75"/>
  <c r="FJ55" i="75"/>
  <c r="FV55" i="75"/>
  <c r="FI55" i="75"/>
  <c r="FE52" i="75"/>
  <c r="FA52" i="75"/>
  <c r="FX51" i="75"/>
  <c r="FL51" i="75"/>
  <c r="EZ51" i="75"/>
  <c r="FE48" i="75"/>
  <c r="FA48" i="75"/>
  <c r="FX47" i="75"/>
  <c r="FL47" i="75"/>
  <c r="EZ47" i="75"/>
  <c r="FE44" i="75"/>
  <c r="FA44" i="75"/>
  <c r="FX43" i="75"/>
  <c r="FL43" i="75"/>
  <c r="EZ43" i="75"/>
  <c r="FE40" i="75"/>
  <c r="FA40" i="75"/>
  <c r="EY50" i="75"/>
  <c r="FK50" i="75"/>
  <c r="DQ51" i="75"/>
  <c r="FD51" i="75"/>
  <c r="EY54" i="75"/>
  <c r="FK54" i="75"/>
  <c r="DQ55" i="75"/>
  <c r="FA55" i="75"/>
  <c r="EY55" i="75"/>
  <c r="FK55" i="75"/>
  <c r="DQ56" i="75"/>
  <c r="FD56" i="75"/>
  <c r="DP57" i="75"/>
  <c r="FC57" i="75"/>
  <c r="B39" i="65"/>
  <c r="B2" i="74"/>
  <c r="G3" i="74" l="1"/>
  <c r="B3" i="74"/>
  <c r="I2" i="74"/>
  <c r="B11" i="73"/>
  <c r="B10" i="73"/>
  <c r="B9" i="73"/>
  <c r="B7" i="73"/>
  <c r="B6" i="73"/>
  <c r="B5" i="73"/>
  <c r="V57" i="62" l="1"/>
  <c r="W57" i="62"/>
  <c r="X57" i="62"/>
  <c r="Y57" i="62"/>
  <c r="AA57" i="62"/>
  <c r="AB57" i="62"/>
  <c r="AC57" i="62"/>
  <c r="V56" i="62"/>
  <c r="W56" i="62"/>
  <c r="X56" i="62"/>
  <c r="Y56" i="62"/>
  <c r="AA56" i="62"/>
  <c r="AB56" i="62"/>
  <c r="AC56" i="62"/>
  <c r="B82" i="65" l="1"/>
  <c r="B81" i="65"/>
  <c r="B78" i="65"/>
  <c r="B77" i="65"/>
  <c r="B76" i="65"/>
  <c r="EX9" i="5" l="1"/>
  <c r="EY9" i="5"/>
  <c r="EZ9" i="5"/>
  <c r="FA9" i="5"/>
  <c r="FB9" i="5"/>
  <c r="FC9" i="5"/>
  <c r="FD9" i="5"/>
  <c r="FE9" i="5"/>
  <c r="FF9" i="5"/>
  <c r="FG9" i="5"/>
  <c r="FH9" i="5"/>
  <c r="FI9" i="5"/>
  <c r="FJ9" i="5"/>
  <c r="FK9" i="5"/>
  <c r="FL9" i="5"/>
  <c r="FM9" i="5"/>
  <c r="FV9" i="5"/>
  <c r="FW9" i="5"/>
  <c r="FX9" i="5"/>
  <c r="DO9" i="5"/>
  <c r="DP9" i="5"/>
  <c r="DQ9" i="5"/>
  <c r="EB9" i="5"/>
  <c r="CO9" i="5"/>
  <c r="CO9" i="75" s="1"/>
  <c r="CQ9" i="5"/>
  <c r="CQ9" i="75" s="1"/>
  <c r="CR9" i="5"/>
  <c r="CR9" i="75" s="1"/>
  <c r="CT9" i="5"/>
  <c r="CT9" i="75" s="1"/>
  <c r="CU9" i="5"/>
  <c r="CU9" i="75" s="1"/>
  <c r="CV9" i="5"/>
  <c r="CW9" i="5"/>
  <c r="CW9" i="75" s="1"/>
  <c r="CX9" i="5"/>
  <c r="CX9" i="75" s="1"/>
  <c r="CY9" i="5"/>
  <c r="CY9" i="75" s="1"/>
  <c r="C13" i="65"/>
  <c r="Z7" i="62" l="1"/>
  <c r="CV9" i="75"/>
  <c r="CZ9" i="5"/>
  <c r="CZ9" i="75" s="1"/>
  <c r="U7" i="62"/>
  <c r="AD7" i="62" s="1"/>
  <c r="B67" i="65"/>
  <c r="B65" i="65"/>
  <c r="D58" i="65"/>
  <c r="B58" i="65"/>
  <c r="D27" i="65"/>
  <c r="B27" i="65"/>
  <c r="S8" i="5"/>
  <c r="S8" i="75" s="1"/>
  <c r="CQ10" i="5" l="1"/>
  <c r="CQ11" i="5"/>
  <c r="CQ12" i="5"/>
  <c r="CQ13" i="5"/>
  <c r="CQ14" i="5"/>
  <c r="CQ15" i="5"/>
  <c r="CQ16" i="5"/>
  <c r="CQ17" i="5"/>
  <c r="CQ18" i="5"/>
  <c r="CQ19" i="5"/>
  <c r="CQ20" i="5"/>
  <c r="CQ21" i="5"/>
  <c r="CQ22" i="5"/>
  <c r="CQ23" i="5"/>
  <c r="CQ24" i="5"/>
  <c r="CQ25" i="5"/>
  <c r="CQ26" i="5"/>
  <c r="CQ27" i="5"/>
  <c r="CQ28" i="5"/>
  <c r="CQ29" i="5"/>
  <c r="CQ30" i="5"/>
  <c r="CQ31" i="5"/>
  <c r="CQ32" i="5"/>
  <c r="CQ33" i="5"/>
  <c r="CQ34" i="5"/>
  <c r="CQ35" i="5"/>
  <c r="CQ36" i="5"/>
  <c r="CQ37" i="5"/>
  <c r="CQ38" i="5"/>
  <c r="CQ39" i="5"/>
  <c r="CQ40" i="5"/>
  <c r="CQ41" i="5"/>
  <c r="CQ42" i="5"/>
  <c r="CQ43" i="5"/>
  <c r="CQ44" i="5"/>
  <c r="CQ45" i="5"/>
  <c r="CQ46" i="5"/>
  <c r="CQ47" i="5"/>
  <c r="CQ48" i="5"/>
  <c r="CQ49" i="5"/>
  <c r="CQ50" i="5"/>
  <c r="CQ51" i="5"/>
  <c r="CQ52" i="5"/>
  <c r="CQ53" i="5"/>
  <c r="CQ54" i="5"/>
  <c r="CQ55" i="5"/>
  <c r="CQ56" i="5"/>
  <c r="CQ57" i="5"/>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U50" i="62" l="1"/>
  <c r="CQ52" i="75"/>
  <c r="U42" i="62"/>
  <c r="CQ44" i="75"/>
  <c r="U34" i="62"/>
  <c r="CQ36" i="75"/>
  <c r="U30" i="62"/>
  <c r="CQ32" i="75"/>
  <c r="U22" i="62"/>
  <c r="CQ24" i="75"/>
  <c r="U10" i="62"/>
  <c r="CQ12" i="75"/>
  <c r="U53" i="62"/>
  <c r="CQ55" i="75"/>
  <c r="U41" i="62"/>
  <c r="CQ43" i="75"/>
  <c r="U33" i="62"/>
  <c r="CQ35" i="75"/>
  <c r="U25" i="62"/>
  <c r="CQ27" i="75"/>
  <c r="U17" i="62"/>
  <c r="CQ19" i="75"/>
  <c r="U9" i="62"/>
  <c r="CQ11" i="75"/>
  <c r="U55" i="62"/>
  <c r="CQ57" i="75"/>
  <c r="U51" i="62"/>
  <c r="CQ53" i="75"/>
  <c r="U47" i="62"/>
  <c r="CQ49" i="75"/>
  <c r="U43" i="62"/>
  <c r="CQ45" i="75"/>
  <c r="U39" i="62"/>
  <c r="CQ41" i="75"/>
  <c r="U35" i="62"/>
  <c r="CQ37" i="75"/>
  <c r="U31" i="62"/>
  <c r="CQ33" i="75"/>
  <c r="U27" i="62"/>
  <c r="CQ29" i="75"/>
  <c r="U23" i="62"/>
  <c r="CQ25" i="75"/>
  <c r="U19" i="62"/>
  <c r="CQ21" i="75"/>
  <c r="U15" i="62"/>
  <c r="CQ17" i="75"/>
  <c r="U11" i="62"/>
  <c r="CQ13" i="75"/>
  <c r="U54" i="62"/>
  <c r="CQ56" i="75"/>
  <c r="U46" i="62"/>
  <c r="CQ48" i="75"/>
  <c r="U38" i="62"/>
  <c r="CQ40" i="75"/>
  <c r="U26" i="62"/>
  <c r="CQ28" i="75"/>
  <c r="U18" i="62"/>
  <c r="CQ20" i="75"/>
  <c r="U14" i="62"/>
  <c r="CQ16" i="75"/>
  <c r="U49" i="62"/>
  <c r="CQ51" i="75"/>
  <c r="U45" i="62"/>
  <c r="CQ47" i="75"/>
  <c r="U37" i="62"/>
  <c r="CQ39" i="75"/>
  <c r="U29" i="62"/>
  <c r="CQ31" i="75"/>
  <c r="U21" i="62"/>
  <c r="CQ23" i="75"/>
  <c r="U13" i="62"/>
  <c r="CQ15" i="75"/>
  <c r="U52" i="62"/>
  <c r="CQ54" i="75"/>
  <c r="U48" i="62"/>
  <c r="CQ50" i="75"/>
  <c r="U44" i="62"/>
  <c r="CQ46" i="75"/>
  <c r="U40" i="62"/>
  <c r="CQ42" i="75"/>
  <c r="U36" i="62"/>
  <c r="CQ38" i="75"/>
  <c r="U32" i="62"/>
  <c r="CQ34" i="75"/>
  <c r="U28" i="62"/>
  <c r="CQ30" i="75"/>
  <c r="U24" i="62"/>
  <c r="CQ26" i="75"/>
  <c r="U20" i="62"/>
  <c r="CQ22" i="75"/>
  <c r="U16" i="62"/>
  <c r="CQ18" i="75"/>
  <c r="U12" i="62"/>
  <c r="CQ14" i="75"/>
  <c r="U8" i="62"/>
  <c r="CQ10" i="75"/>
  <c r="C32" i="65"/>
  <c r="B20" i="65"/>
  <c r="D19" i="65"/>
  <c r="C19" i="65"/>
  <c r="B19" i="65"/>
  <c r="B11" i="72" l="1"/>
  <c r="B10" i="72"/>
  <c r="B9" i="72"/>
  <c r="B7" i="72"/>
  <c r="B6" i="72"/>
  <c r="B5" i="72"/>
  <c r="B11" i="71"/>
  <c r="B10" i="71"/>
  <c r="B9" i="71"/>
  <c r="B7" i="71"/>
  <c r="B6" i="71"/>
  <c r="B5" i="71"/>
  <c r="B11" i="70"/>
  <c r="B10" i="70"/>
  <c r="B9" i="70"/>
  <c r="B7" i="70"/>
  <c r="B6" i="70"/>
  <c r="B5" i="70"/>
  <c r="B10" i="69" l="1"/>
  <c r="B11" i="69"/>
  <c r="B9" i="69"/>
  <c r="B7" i="69"/>
  <c r="B6" i="69"/>
  <c r="B5" i="69"/>
  <c r="CQ8" i="5" l="1"/>
  <c r="CQ8" i="75" s="1"/>
  <c r="CO8" i="5"/>
  <c r="CO8" i="75" s="1"/>
  <c r="CQ59" i="75" l="1"/>
  <c r="CQ58" i="75"/>
  <c r="O23" i="43"/>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DH9" i="5" s="1"/>
  <c r="DH9" i="75" s="1"/>
  <c r="P23" i="7"/>
  <c r="DI9" i="5" s="1"/>
  <c r="DI9" i="75" s="1"/>
  <c r="Q23" i="7"/>
  <c r="DJ9" i="5" s="1"/>
  <c r="DJ9" i="75" s="1"/>
  <c r="R23" i="7"/>
  <c r="DK9" i="5" s="1"/>
  <c r="DK9" i="75" s="1"/>
  <c r="DN9" i="5" l="1"/>
  <c r="DN9" i="75" s="1"/>
  <c r="DM9" i="5"/>
  <c r="DM9" i="75" s="1"/>
  <c r="O23" i="6"/>
  <c r="P23" i="6"/>
  <c r="Q23" i="6"/>
  <c r="R23" i="6"/>
  <c r="O23" i="16"/>
  <c r="P23" i="16"/>
  <c r="Q23" i="16"/>
  <c r="R23" i="16"/>
  <c r="O23" i="17"/>
  <c r="P23" i="17"/>
  <c r="Q23" i="17"/>
  <c r="R23" i="17"/>
  <c r="O23" i="18"/>
  <c r="P23" i="18"/>
  <c r="Q23" i="18"/>
  <c r="R23" i="18"/>
  <c r="O23" i="19"/>
  <c r="P23" i="19"/>
  <c r="Q23" i="19"/>
  <c r="R23" i="19"/>
  <c r="C9" i="65" l="1"/>
  <c r="A13" i="65"/>
  <c r="D55" i="65"/>
  <c r="B38" i="65"/>
  <c r="B37" i="65"/>
  <c r="B36" i="65"/>
  <c r="C34" i="65"/>
  <c r="B34" i="65"/>
  <c r="A34" i="65"/>
  <c r="D32" i="65"/>
  <c r="B32" i="65"/>
  <c r="A32" i="65"/>
  <c r="A19" i="65"/>
  <c r="D17" i="65"/>
  <c r="C17" i="65"/>
  <c r="B17" i="65"/>
  <c r="A17" i="65"/>
  <c r="D15" i="65"/>
  <c r="C15" i="65"/>
  <c r="B15" i="65"/>
  <c r="A15" i="65"/>
  <c r="EX8" i="5" l="1"/>
  <c r="EY8" i="5"/>
  <c r="EZ8" i="5"/>
  <c r="FA8" i="5"/>
  <c r="FB8" i="5"/>
  <c r="FC8" i="5"/>
  <c r="FD8" i="5"/>
  <c r="FE8" i="5"/>
  <c r="FF8" i="5"/>
  <c r="FG8" i="5"/>
  <c r="FH8" i="5"/>
  <c r="FI8" i="5"/>
  <c r="FJ8" i="5"/>
  <c r="FK8" i="5"/>
  <c r="FL8" i="5"/>
  <c r="FM8" i="5"/>
  <c r="FV8" i="5"/>
  <c r="FW8" i="5"/>
  <c r="FX8" i="5"/>
  <c r="CR10" i="5"/>
  <c r="CR10" i="75" s="1"/>
  <c r="CT10" i="5"/>
  <c r="CT10" i="75" s="1"/>
  <c r="CU10" i="5"/>
  <c r="CU10" i="75" s="1"/>
  <c r="CV10" i="5"/>
  <c r="CW10" i="5"/>
  <c r="CW10" i="75" s="1"/>
  <c r="CX10" i="5"/>
  <c r="CX10" i="75" s="1"/>
  <c r="CY10" i="5"/>
  <c r="CY10" i="75" s="1"/>
  <c r="CR11" i="5"/>
  <c r="CR11" i="75" s="1"/>
  <c r="CT11" i="5"/>
  <c r="CT11" i="75" s="1"/>
  <c r="CU11" i="5"/>
  <c r="CU11" i="75" s="1"/>
  <c r="CV11" i="5"/>
  <c r="CW11" i="5"/>
  <c r="CW11" i="75" s="1"/>
  <c r="CX11" i="5"/>
  <c r="CX11" i="75" s="1"/>
  <c r="CY11" i="5"/>
  <c r="CY11" i="75" s="1"/>
  <c r="CR12" i="5"/>
  <c r="CR12" i="75" s="1"/>
  <c r="CT12" i="5"/>
  <c r="CT12" i="75" s="1"/>
  <c r="CU12" i="5"/>
  <c r="CU12" i="75" s="1"/>
  <c r="CV12" i="5"/>
  <c r="CW12" i="5"/>
  <c r="CW12" i="75" s="1"/>
  <c r="CX12" i="5"/>
  <c r="CX12" i="75" s="1"/>
  <c r="CY12" i="5"/>
  <c r="CY12" i="75" s="1"/>
  <c r="CR13" i="5"/>
  <c r="CR13" i="75" s="1"/>
  <c r="CT13" i="5"/>
  <c r="CT13" i="75" s="1"/>
  <c r="CU13" i="5"/>
  <c r="CU13" i="75" s="1"/>
  <c r="CV13" i="5"/>
  <c r="CW13" i="5"/>
  <c r="CW13" i="75" s="1"/>
  <c r="CX13" i="5"/>
  <c r="CX13" i="75" s="1"/>
  <c r="CY13" i="5"/>
  <c r="CY13" i="75" s="1"/>
  <c r="CR14" i="5"/>
  <c r="CR14" i="75" s="1"/>
  <c r="CT14" i="5"/>
  <c r="CT14" i="75" s="1"/>
  <c r="CU14" i="5"/>
  <c r="CU14" i="75" s="1"/>
  <c r="CV14" i="5"/>
  <c r="CW14" i="5"/>
  <c r="CW14" i="75" s="1"/>
  <c r="CX14" i="5"/>
  <c r="CX14" i="75" s="1"/>
  <c r="CY14" i="5"/>
  <c r="CY14" i="75" s="1"/>
  <c r="CR15" i="5"/>
  <c r="CR15" i="75" s="1"/>
  <c r="CT15" i="5"/>
  <c r="CT15" i="75" s="1"/>
  <c r="CU15" i="5"/>
  <c r="CU15" i="75" s="1"/>
  <c r="CV15" i="5"/>
  <c r="CW15" i="5"/>
  <c r="CW15" i="75" s="1"/>
  <c r="CX15" i="5"/>
  <c r="CX15" i="75" s="1"/>
  <c r="CY15" i="5"/>
  <c r="CY15" i="75" s="1"/>
  <c r="CR16" i="5"/>
  <c r="CR16" i="75" s="1"/>
  <c r="CT16" i="5"/>
  <c r="CT16" i="75" s="1"/>
  <c r="CU16" i="5"/>
  <c r="CU16" i="75" s="1"/>
  <c r="CV16" i="5"/>
  <c r="CW16" i="5"/>
  <c r="CW16" i="75" s="1"/>
  <c r="CX16" i="5"/>
  <c r="CX16" i="75" s="1"/>
  <c r="CY16" i="5"/>
  <c r="CY16" i="75" s="1"/>
  <c r="CR17" i="5"/>
  <c r="CR17" i="75" s="1"/>
  <c r="CT17" i="5"/>
  <c r="CT17" i="75" s="1"/>
  <c r="CU17" i="5"/>
  <c r="CU17" i="75" s="1"/>
  <c r="CV17" i="5"/>
  <c r="CW17" i="5"/>
  <c r="CW17" i="75" s="1"/>
  <c r="CX17" i="5"/>
  <c r="CX17" i="75" s="1"/>
  <c r="CY17" i="5"/>
  <c r="CY17" i="75" s="1"/>
  <c r="CR18" i="5"/>
  <c r="CR18" i="75" s="1"/>
  <c r="CT18" i="5"/>
  <c r="CT18" i="75" s="1"/>
  <c r="CU18" i="5"/>
  <c r="CU18" i="75" s="1"/>
  <c r="CV18" i="5"/>
  <c r="CW18" i="5"/>
  <c r="CW18" i="75" s="1"/>
  <c r="CX18" i="5"/>
  <c r="CX18" i="75" s="1"/>
  <c r="CY18" i="5"/>
  <c r="CY18" i="75" s="1"/>
  <c r="CR19" i="5"/>
  <c r="CR19" i="75" s="1"/>
  <c r="CT19" i="5"/>
  <c r="CT19" i="75" s="1"/>
  <c r="CU19" i="5"/>
  <c r="CU19" i="75" s="1"/>
  <c r="CV19" i="5"/>
  <c r="CW19" i="5"/>
  <c r="CW19" i="75" s="1"/>
  <c r="CX19" i="5"/>
  <c r="CX19" i="75" s="1"/>
  <c r="CY19" i="5"/>
  <c r="CY19" i="75" s="1"/>
  <c r="CR20" i="5"/>
  <c r="CR20" i="75" s="1"/>
  <c r="CT20" i="5"/>
  <c r="CT20" i="75" s="1"/>
  <c r="CU20" i="5"/>
  <c r="CU20" i="75" s="1"/>
  <c r="CV20" i="5"/>
  <c r="CW20" i="5"/>
  <c r="CW20" i="75" s="1"/>
  <c r="CX20" i="5"/>
  <c r="CX20" i="75" s="1"/>
  <c r="CY20" i="5"/>
  <c r="CY20" i="75" s="1"/>
  <c r="CR21" i="5"/>
  <c r="CR21" i="75" s="1"/>
  <c r="CT21" i="5"/>
  <c r="CT21" i="75" s="1"/>
  <c r="CU21" i="5"/>
  <c r="CU21" i="75" s="1"/>
  <c r="CV21" i="5"/>
  <c r="CW21" i="5"/>
  <c r="CW21" i="75" s="1"/>
  <c r="CX21" i="5"/>
  <c r="CX21" i="75" s="1"/>
  <c r="CY21" i="5"/>
  <c r="CY21" i="75" s="1"/>
  <c r="CR22" i="5"/>
  <c r="CR22" i="75" s="1"/>
  <c r="CT22" i="5"/>
  <c r="CT22" i="75" s="1"/>
  <c r="CU22" i="5"/>
  <c r="CU22" i="75" s="1"/>
  <c r="CV22" i="5"/>
  <c r="CW22" i="5"/>
  <c r="CW22" i="75" s="1"/>
  <c r="CX22" i="5"/>
  <c r="CX22" i="75" s="1"/>
  <c r="CY22" i="5"/>
  <c r="CY22" i="75" s="1"/>
  <c r="CR23" i="5"/>
  <c r="CR23" i="75" s="1"/>
  <c r="CT23" i="5"/>
  <c r="CT23" i="75" s="1"/>
  <c r="CU23" i="5"/>
  <c r="CU23" i="75" s="1"/>
  <c r="CV23" i="5"/>
  <c r="CW23" i="5"/>
  <c r="CW23" i="75" s="1"/>
  <c r="CX23" i="5"/>
  <c r="CX23" i="75" s="1"/>
  <c r="CY23" i="5"/>
  <c r="CY23" i="75" s="1"/>
  <c r="CR24" i="5"/>
  <c r="CR24" i="75" s="1"/>
  <c r="CT24" i="5"/>
  <c r="CT24" i="75" s="1"/>
  <c r="CU24" i="5"/>
  <c r="CV24" i="5"/>
  <c r="CW24" i="5"/>
  <c r="CW24" i="75" s="1"/>
  <c r="CX24" i="5"/>
  <c r="CX24" i="75" s="1"/>
  <c r="CY24" i="5"/>
  <c r="CY24" i="75" s="1"/>
  <c r="CR25" i="5"/>
  <c r="CR25" i="75" s="1"/>
  <c r="CT25" i="5"/>
  <c r="CT25" i="75" s="1"/>
  <c r="CU25" i="5"/>
  <c r="CU25" i="75" s="1"/>
  <c r="CV25" i="5"/>
  <c r="CW25" i="5"/>
  <c r="CW25" i="75" s="1"/>
  <c r="CX25" i="5"/>
  <c r="CX25" i="75" s="1"/>
  <c r="CY25" i="5"/>
  <c r="CY25" i="75" s="1"/>
  <c r="CR26" i="5"/>
  <c r="CR26" i="75" s="1"/>
  <c r="CT26" i="5"/>
  <c r="CT26" i="75" s="1"/>
  <c r="CU26" i="5"/>
  <c r="CU26" i="75" s="1"/>
  <c r="CV26" i="5"/>
  <c r="CW26" i="5"/>
  <c r="CW26" i="75" s="1"/>
  <c r="CX26" i="5"/>
  <c r="CX26" i="75" s="1"/>
  <c r="CY26" i="5"/>
  <c r="CY26" i="75" s="1"/>
  <c r="CR27" i="5"/>
  <c r="CR27" i="75" s="1"/>
  <c r="CT27" i="5"/>
  <c r="CT27" i="75" s="1"/>
  <c r="CU27" i="5"/>
  <c r="CU27" i="75" s="1"/>
  <c r="CV27" i="5"/>
  <c r="CW27" i="5"/>
  <c r="CW27" i="75" s="1"/>
  <c r="CX27" i="5"/>
  <c r="CX27" i="75" s="1"/>
  <c r="CY27" i="5"/>
  <c r="CY27" i="75" s="1"/>
  <c r="CR28" i="5"/>
  <c r="CR28" i="75" s="1"/>
  <c r="CT28" i="5"/>
  <c r="CT28" i="75" s="1"/>
  <c r="CU28" i="5"/>
  <c r="CV28" i="5"/>
  <c r="CW28" i="5"/>
  <c r="CW28" i="75" s="1"/>
  <c r="CX28" i="5"/>
  <c r="CX28" i="75" s="1"/>
  <c r="CY28" i="5"/>
  <c r="CY28" i="75" s="1"/>
  <c r="CR29" i="5"/>
  <c r="CR29" i="75" s="1"/>
  <c r="CT29" i="5"/>
  <c r="CT29" i="75" s="1"/>
  <c r="CU29" i="5"/>
  <c r="CU29" i="75" s="1"/>
  <c r="CV29" i="5"/>
  <c r="CW29" i="5"/>
  <c r="CW29" i="75" s="1"/>
  <c r="CX29" i="5"/>
  <c r="CX29" i="75" s="1"/>
  <c r="CY29" i="5"/>
  <c r="CY29" i="75" s="1"/>
  <c r="CR30" i="5"/>
  <c r="CR30" i="75" s="1"/>
  <c r="CT30" i="5"/>
  <c r="CT30" i="75" s="1"/>
  <c r="CU30" i="5"/>
  <c r="CU30" i="75" s="1"/>
  <c r="CV30" i="5"/>
  <c r="CW30" i="5"/>
  <c r="CW30" i="75" s="1"/>
  <c r="CX30" i="5"/>
  <c r="CX30" i="75" s="1"/>
  <c r="CY30" i="5"/>
  <c r="CY30" i="75" s="1"/>
  <c r="CR31" i="5"/>
  <c r="CR31" i="75" s="1"/>
  <c r="CT31" i="5"/>
  <c r="CT31" i="75" s="1"/>
  <c r="CU31" i="5"/>
  <c r="CU31" i="75" s="1"/>
  <c r="CV31" i="5"/>
  <c r="CW31" i="5"/>
  <c r="CW31" i="75" s="1"/>
  <c r="CX31" i="5"/>
  <c r="CX31" i="75" s="1"/>
  <c r="CY31" i="5"/>
  <c r="CY31" i="75" s="1"/>
  <c r="CR32" i="5"/>
  <c r="CR32" i="75" s="1"/>
  <c r="CT32" i="5"/>
  <c r="CT32" i="75" s="1"/>
  <c r="CU32" i="5"/>
  <c r="CV32" i="5"/>
  <c r="CW32" i="5"/>
  <c r="CW32" i="75" s="1"/>
  <c r="CX32" i="5"/>
  <c r="CX32" i="75" s="1"/>
  <c r="CY32" i="5"/>
  <c r="CY32" i="75" s="1"/>
  <c r="CR33" i="5"/>
  <c r="CR33" i="75" s="1"/>
  <c r="CT33" i="5"/>
  <c r="CT33" i="75" s="1"/>
  <c r="CU33" i="5"/>
  <c r="CU33" i="75" s="1"/>
  <c r="CV33" i="5"/>
  <c r="CW33" i="5"/>
  <c r="CW33" i="75" s="1"/>
  <c r="CX33" i="5"/>
  <c r="CX33" i="75" s="1"/>
  <c r="CY33" i="5"/>
  <c r="CY33" i="75" s="1"/>
  <c r="CR34" i="5"/>
  <c r="CR34" i="75" s="1"/>
  <c r="CT34" i="5"/>
  <c r="CT34" i="75" s="1"/>
  <c r="CU34" i="5"/>
  <c r="CU34" i="75" s="1"/>
  <c r="CV34" i="5"/>
  <c r="CW34" i="5"/>
  <c r="CW34" i="75" s="1"/>
  <c r="CX34" i="5"/>
  <c r="CX34" i="75" s="1"/>
  <c r="CY34" i="5"/>
  <c r="CY34" i="75" s="1"/>
  <c r="CR35" i="5"/>
  <c r="CR35" i="75" s="1"/>
  <c r="CT35" i="5"/>
  <c r="CT35" i="75" s="1"/>
  <c r="CU35" i="5"/>
  <c r="CU35" i="75" s="1"/>
  <c r="CV35" i="5"/>
  <c r="CW35" i="5"/>
  <c r="CW35" i="75" s="1"/>
  <c r="CX35" i="5"/>
  <c r="CX35" i="75" s="1"/>
  <c r="CY35" i="5"/>
  <c r="CY35" i="75" s="1"/>
  <c r="CR36" i="5"/>
  <c r="CR36" i="75" s="1"/>
  <c r="CT36" i="5"/>
  <c r="CT36" i="75" s="1"/>
  <c r="CU36" i="5"/>
  <c r="CV36" i="5"/>
  <c r="CW36" i="5"/>
  <c r="CW36" i="75" s="1"/>
  <c r="CX36" i="5"/>
  <c r="CX36" i="75" s="1"/>
  <c r="CY36" i="5"/>
  <c r="CY36" i="75" s="1"/>
  <c r="CR37" i="5"/>
  <c r="CR37" i="75" s="1"/>
  <c r="CT37" i="5"/>
  <c r="CT37" i="75" s="1"/>
  <c r="CU37" i="5"/>
  <c r="CU37" i="75" s="1"/>
  <c r="CV37" i="5"/>
  <c r="CW37" i="5"/>
  <c r="CW37" i="75" s="1"/>
  <c r="CX37" i="5"/>
  <c r="CX37" i="75" s="1"/>
  <c r="CY37" i="5"/>
  <c r="CY37" i="75" s="1"/>
  <c r="CR38" i="5"/>
  <c r="CR38" i="75" s="1"/>
  <c r="CT38" i="5"/>
  <c r="CT38" i="75" s="1"/>
  <c r="CU38" i="5"/>
  <c r="CU38" i="75" s="1"/>
  <c r="CV38" i="5"/>
  <c r="CW38" i="5"/>
  <c r="CW38" i="75" s="1"/>
  <c r="CX38" i="5"/>
  <c r="CX38" i="75" s="1"/>
  <c r="CY38" i="5"/>
  <c r="CY38" i="75" s="1"/>
  <c r="CR39" i="5"/>
  <c r="CR39" i="75" s="1"/>
  <c r="CT39" i="5"/>
  <c r="CT39" i="75" s="1"/>
  <c r="CU39" i="5"/>
  <c r="CU39" i="75" s="1"/>
  <c r="CV39" i="5"/>
  <c r="CW39" i="5"/>
  <c r="CW39" i="75" s="1"/>
  <c r="CX39" i="5"/>
  <c r="CX39" i="75" s="1"/>
  <c r="CY39" i="5"/>
  <c r="CY39" i="75" s="1"/>
  <c r="CR40" i="5"/>
  <c r="CR40" i="75" s="1"/>
  <c r="CT40" i="5"/>
  <c r="CT40" i="75" s="1"/>
  <c r="CU40" i="5"/>
  <c r="CV40" i="5"/>
  <c r="CW40" i="5"/>
  <c r="CW40" i="75" s="1"/>
  <c r="CX40" i="5"/>
  <c r="CX40" i="75" s="1"/>
  <c r="CY40" i="5"/>
  <c r="CY40" i="75" s="1"/>
  <c r="CR41" i="5"/>
  <c r="CR41" i="75" s="1"/>
  <c r="CT41" i="5"/>
  <c r="CT41" i="75" s="1"/>
  <c r="CU41" i="5"/>
  <c r="CU41" i="75" s="1"/>
  <c r="CV41" i="5"/>
  <c r="CW41" i="5"/>
  <c r="CW41" i="75" s="1"/>
  <c r="CX41" i="5"/>
  <c r="CX41" i="75" s="1"/>
  <c r="CY41" i="5"/>
  <c r="CY41" i="75" s="1"/>
  <c r="CR42" i="5"/>
  <c r="CR42" i="75" s="1"/>
  <c r="CT42" i="5"/>
  <c r="CT42" i="75" s="1"/>
  <c r="CU42" i="5"/>
  <c r="CU42" i="75" s="1"/>
  <c r="CV42" i="5"/>
  <c r="CW42" i="5"/>
  <c r="CW42" i="75" s="1"/>
  <c r="CX42" i="5"/>
  <c r="CX42" i="75" s="1"/>
  <c r="CY42" i="5"/>
  <c r="CY42" i="75" s="1"/>
  <c r="CR43" i="5"/>
  <c r="CR43" i="75" s="1"/>
  <c r="CT43" i="5"/>
  <c r="CT43" i="75" s="1"/>
  <c r="CU43" i="5"/>
  <c r="CU43" i="75" s="1"/>
  <c r="CV43" i="5"/>
  <c r="CW43" i="5"/>
  <c r="CW43" i="75" s="1"/>
  <c r="CX43" i="5"/>
  <c r="CX43" i="75" s="1"/>
  <c r="CY43" i="5"/>
  <c r="CY43" i="75" s="1"/>
  <c r="CR44" i="5"/>
  <c r="CR44" i="75" s="1"/>
  <c r="CT44" i="5"/>
  <c r="CT44" i="75" s="1"/>
  <c r="CU44" i="5"/>
  <c r="CV44" i="5"/>
  <c r="CW44" i="5"/>
  <c r="CW44" i="75" s="1"/>
  <c r="CX44" i="5"/>
  <c r="CX44" i="75" s="1"/>
  <c r="CY44" i="5"/>
  <c r="CY44" i="75" s="1"/>
  <c r="CR45" i="5"/>
  <c r="CR45" i="75" s="1"/>
  <c r="CT45" i="5"/>
  <c r="CT45" i="75" s="1"/>
  <c r="CU45" i="5"/>
  <c r="CU45" i="75" s="1"/>
  <c r="CV45" i="5"/>
  <c r="CW45" i="5"/>
  <c r="CW45" i="75" s="1"/>
  <c r="CX45" i="5"/>
  <c r="CX45" i="75" s="1"/>
  <c r="CY45" i="5"/>
  <c r="CY45" i="75" s="1"/>
  <c r="CR46" i="5"/>
  <c r="CR46" i="75" s="1"/>
  <c r="CT46" i="5"/>
  <c r="CT46" i="75" s="1"/>
  <c r="CU46" i="5"/>
  <c r="CU46" i="75" s="1"/>
  <c r="CV46" i="5"/>
  <c r="CW46" i="5"/>
  <c r="CW46" i="75" s="1"/>
  <c r="CX46" i="5"/>
  <c r="CX46" i="75" s="1"/>
  <c r="CY46" i="5"/>
  <c r="CY46" i="75" s="1"/>
  <c r="CR47" i="5"/>
  <c r="CR47" i="75" s="1"/>
  <c r="CT47" i="5"/>
  <c r="CT47" i="75" s="1"/>
  <c r="CU47" i="5"/>
  <c r="CU47" i="75" s="1"/>
  <c r="CV47" i="5"/>
  <c r="CW47" i="5"/>
  <c r="CW47" i="75" s="1"/>
  <c r="CX47" i="5"/>
  <c r="CX47" i="75" s="1"/>
  <c r="CY47" i="5"/>
  <c r="CY47" i="75" s="1"/>
  <c r="CR48" i="5"/>
  <c r="CR48" i="75" s="1"/>
  <c r="CT48" i="5"/>
  <c r="CT48" i="75" s="1"/>
  <c r="CU48" i="5"/>
  <c r="CV48" i="5"/>
  <c r="CW48" i="5"/>
  <c r="CW48" i="75" s="1"/>
  <c r="CX48" i="5"/>
  <c r="CX48" i="75" s="1"/>
  <c r="CY48" i="5"/>
  <c r="CY48" i="75" s="1"/>
  <c r="CR49" i="5"/>
  <c r="CR49" i="75" s="1"/>
  <c r="CT49" i="5"/>
  <c r="CT49" i="75" s="1"/>
  <c r="CU49" i="5"/>
  <c r="CU49" i="75" s="1"/>
  <c r="CV49" i="5"/>
  <c r="CW49" i="5"/>
  <c r="CW49" i="75" s="1"/>
  <c r="CX49" i="5"/>
  <c r="CX49" i="75" s="1"/>
  <c r="CY49" i="5"/>
  <c r="CY49" i="75" s="1"/>
  <c r="CR50" i="5"/>
  <c r="CR50" i="75" s="1"/>
  <c r="CT50" i="5"/>
  <c r="CT50" i="75" s="1"/>
  <c r="CU50" i="5"/>
  <c r="CU50" i="75" s="1"/>
  <c r="CV50" i="5"/>
  <c r="CW50" i="5"/>
  <c r="CW50" i="75" s="1"/>
  <c r="CX50" i="5"/>
  <c r="CX50" i="75" s="1"/>
  <c r="CY50" i="5"/>
  <c r="CY50" i="75" s="1"/>
  <c r="CR51" i="5"/>
  <c r="CR51" i="75" s="1"/>
  <c r="CT51" i="5"/>
  <c r="CT51" i="75" s="1"/>
  <c r="CU51" i="5"/>
  <c r="CU51" i="75" s="1"/>
  <c r="CV51" i="5"/>
  <c r="CW51" i="5"/>
  <c r="CW51" i="75" s="1"/>
  <c r="CX51" i="5"/>
  <c r="CX51" i="75" s="1"/>
  <c r="CY51" i="5"/>
  <c r="CY51" i="75" s="1"/>
  <c r="CR52" i="5"/>
  <c r="CR52" i="75" s="1"/>
  <c r="CT52" i="5"/>
  <c r="CT52" i="75" s="1"/>
  <c r="CU52" i="5"/>
  <c r="CU52" i="75" s="1"/>
  <c r="CV52" i="5"/>
  <c r="CW52" i="5"/>
  <c r="CW52" i="75" s="1"/>
  <c r="CX52" i="5"/>
  <c r="CX52" i="75" s="1"/>
  <c r="CY52" i="5"/>
  <c r="CY52" i="75" s="1"/>
  <c r="CR53" i="5"/>
  <c r="CR53" i="75" s="1"/>
  <c r="CT53" i="5"/>
  <c r="CT53" i="75" s="1"/>
  <c r="CU53" i="5"/>
  <c r="CU53" i="75" s="1"/>
  <c r="CV53" i="5"/>
  <c r="CW53" i="5"/>
  <c r="CW53" i="75" s="1"/>
  <c r="CX53" i="5"/>
  <c r="CX53" i="75" s="1"/>
  <c r="CY53" i="5"/>
  <c r="CY53" i="75" s="1"/>
  <c r="CR54" i="5"/>
  <c r="CR54" i="75" s="1"/>
  <c r="CT54" i="5"/>
  <c r="CT54" i="75" s="1"/>
  <c r="CU54" i="5"/>
  <c r="CU54" i="75" s="1"/>
  <c r="CV54" i="5"/>
  <c r="CW54" i="5"/>
  <c r="CW54" i="75" s="1"/>
  <c r="CX54" i="5"/>
  <c r="CX54" i="75" s="1"/>
  <c r="CY54" i="5"/>
  <c r="CY54" i="75" s="1"/>
  <c r="CR55" i="5"/>
  <c r="CR55" i="75" s="1"/>
  <c r="CT55" i="5"/>
  <c r="CT55" i="75" s="1"/>
  <c r="CU55" i="5"/>
  <c r="CU55" i="75" s="1"/>
  <c r="CV55" i="5"/>
  <c r="CW55" i="5"/>
  <c r="CW55" i="75" s="1"/>
  <c r="CX55" i="5"/>
  <c r="CX55" i="75" s="1"/>
  <c r="CY55" i="5"/>
  <c r="CY55" i="75" s="1"/>
  <c r="CR56" i="5"/>
  <c r="CR56" i="75" s="1"/>
  <c r="CT56" i="5"/>
  <c r="CT56" i="75" s="1"/>
  <c r="CU56" i="5"/>
  <c r="CU56" i="75" s="1"/>
  <c r="CV56" i="5"/>
  <c r="CW56" i="5"/>
  <c r="CW56" i="75" s="1"/>
  <c r="CX56" i="5"/>
  <c r="CX56" i="75" s="1"/>
  <c r="CY56" i="5"/>
  <c r="CY56" i="75" s="1"/>
  <c r="CR57" i="5"/>
  <c r="CR57" i="75" s="1"/>
  <c r="CT57" i="5"/>
  <c r="CT57" i="75" s="1"/>
  <c r="CU57" i="5"/>
  <c r="CU57" i="75" s="1"/>
  <c r="CV57" i="5"/>
  <c r="CW57" i="5"/>
  <c r="CW57" i="75" s="1"/>
  <c r="CX57" i="5"/>
  <c r="CX57" i="75" s="1"/>
  <c r="CY57" i="5"/>
  <c r="CY57" i="75" s="1"/>
  <c r="CT8" i="5"/>
  <c r="CT8" i="75" s="1"/>
  <c r="CU8" i="5"/>
  <c r="CU8" i="75" s="1"/>
  <c r="A2" i="65"/>
  <c r="A10" i="5"/>
  <c r="D5" i="65"/>
  <c r="B5" i="65"/>
  <c r="C55" i="65"/>
  <c r="B55" i="65"/>
  <c r="A55" i="65"/>
  <c r="C50" i="65"/>
  <c r="A50" i="65"/>
  <c r="B11" i="65"/>
  <c r="D13" i="65"/>
  <c r="B13" i="65"/>
  <c r="A11" i="65"/>
  <c r="B9" i="65"/>
  <c r="A9" i="65"/>
  <c r="D7" i="65"/>
  <c r="C7" i="65"/>
  <c r="B7" i="65"/>
  <c r="A7" i="65"/>
  <c r="B4" i="6"/>
  <c r="Z52" i="62" l="1"/>
  <c r="AD52" i="62" s="1"/>
  <c r="CV54" i="75"/>
  <c r="Z44" i="62"/>
  <c r="AD44" i="62" s="1"/>
  <c r="CV46" i="75"/>
  <c r="Z55" i="62"/>
  <c r="AD55" i="62" s="1"/>
  <c r="CV57" i="75"/>
  <c r="Z51" i="62"/>
  <c r="AD51" i="62" s="1"/>
  <c r="CV53" i="75"/>
  <c r="Z47" i="62"/>
  <c r="AD47" i="62" s="1"/>
  <c r="CV49" i="75"/>
  <c r="CZ48" i="5"/>
  <c r="CZ48" i="75" s="1"/>
  <c r="CU48" i="75"/>
  <c r="Z43" i="62"/>
  <c r="AD43" i="62" s="1"/>
  <c r="CV45" i="75"/>
  <c r="CZ44" i="5"/>
  <c r="CZ44" i="75" s="1"/>
  <c r="CU44" i="75"/>
  <c r="Z39" i="62"/>
  <c r="AD39" i="62" s="1"/>
  <c r="CV41" i="75"/>
  <c r="CZ40" i="5"/>
  <c r="CZ40" i="75" s="1"/>
  <c r="CU40" i="75"/>
  <c r="Z35" i="62"/>
  <c r="AD35" i="62" s="1"/>
  <c r="CV37" i="75"/>
  <c r="CZ36" i="5"/>
  <c r="CZ36" i="75" s="1"/>
  <c r="CU36" i="75"/>
  <c r="Z31" i="62"/>
  <c r="AD31" i="62" s="1"/>
  <c r="CV33" i="75"/>
  <c r="CZ32" i="5"/>
  <c r="CZ32" i="75" s="1"/>
  <c r="CU32" i="75"/>
  <c r="Z27" i="62"/>
  <c r="AD27" i="62" s="1"/>
  <c r="CV29" i="75"/>
  <c r="CZ28" i="5"/>
  <c r="CZ28" i="75" s="1"/>
  <c r="CU28" i="75"/>
  <c r="Z23" i="62"/>
  <c r="AD23" i="62" s="1"/>
  <c r="CV25" i="75"/>
  <c r="CZ24" i="5"/>
  <c r="CZ24" i="75" s="1"/>
  <c r="CU24" i="75"/>
  <c r="Z19" i="62"/>
  <c r="AD19" i="62" s="1"/>
  <c r="CV21" i="75"/>
  <c r="Z15" i="62"/>
  <c r="AD15" i="62" s="1"/>
  <c r="CV17" i="75"/>
  <c r="Z11" i="62"/>
  <c r="AD11" i="62" s="1"/>
  <c r="CV13" i="75"/>
  <c r="Z20" i="62"/>
  <c r="AD20" i="62" s="1"/>
  <c r="CV22" i="75"/>
  <c r="Z16" i="62"/>
  <c r="AD16" i="62" s="1"/>
  <c r="CV18" i="75"/>
  <c r="Z12" i="62"/>
  <c r="AD12" i="62" s="1"/>
  <c r="CV14" i="75"/>
  <c r="Z8" i="62"/>
  <c r="AD8" i="62" s="1"/>
  <c r="CV10" i="75"/>
  <c r="Z48" i="62"/>
  <c r="AD48" i="62" s="1"/>
  <c r="CV50" i="75"/>
  <c r="Z40" i="62"/>
  <c r="AD40" i="62" s="1"/>
  <c r="CV42" i="75"/>
  <c r="Z32" i="62"/>
  <c r="AD32" i="62" s="1"/>
  <c r="CV34" i="75"/>
  <c r="Z24" i="62"/>
  <c r="AD24" i="62" s="1"/>
  <c r="CV26" i="75"/>
  <c r="Z53" i="62"/>
  <c r="AD53" i="62" s="1"/>
  <c r="CV55" i="75"/>
  <c r="Z49" i="62"/>
  <c r="AD49" i="62" s="1"/>
  <c r="CV51" i="75"/>
  <c r="Z45" i="62"/>
  <c r="AD45" i="62" s="1"/>
  <c r="CV47" i="75"/>
  <c r="Z41" i="62"/>
  <c r="AD41" i="62" s="1"/>
  <c r="CV43" i="75"/>
  <c r="Z37" i="62"/>
  <c r="AD37" i="62" s="1"/>
  <c r="CV39" i="75"/>
  <c r="Z33" i="62"/>
  <c r="AD33" i="62" s="1"/>
  <c r="CV35" i="75"/>
  <c r="Z29" i="62"/>
  <c r="AD29" i="62" s="1"/>
  <c r="CV31" i="75"/>
  <c r="Z25" i="62"/>
  <c r="AD25" i="62" s="1"/>
  <c r="CV27" i="75"/>
  <c r="Z21" i="62"/>
  <c r="AD21" i="62" s="1"/>
  <c r="CV23" i="75"/>
  <c r="Z17" i="62"/>
  <c r="AD17" i="62" s="1"/>
  <c r="CV19" i="75"/>
  <c r="Z13" i="62"/>
  <c r="AD13" i="62" s="1"/>
  <c r="CV15" i="75"/>
  <c r="Z9" i="62"/>
  <c r="AD9" i="62" s="1"/>
  <c r="CV11" i="75"/>
  <c r="Z36" i="62"/>
  <c r="AD36" i="62" s="1"/>
  <c r="CV38" i="75"/>
  <c r="Z28" i="62"/>
  <c r="AD28" i="62" s="1"/>
  <c r="CV30" i="75"/>
  <c r="Z54" i="62"/>
  <c r="AD54" i="62" s="1"/>
  <c r="CV56" i="75"/>
  <c r="Z50" i="62"/>
  <c r="AD50" i="62" s="1"/>
  <c r="CV52" i="75"/>
  <c r="Z46" i="62"/>
  <c r="AD46" i="62" s="1"/>
  <c r="CV48" i="75"/>
  <c r="Z42" i="62"/>
  <c r="AD42" i="62" s="1"/>
  <c r="CV44" i="75"/>
  <c r="Z38" i="62"/>
  <c r="AD38" i="62" s="1"/>
  <c r="CV40" i="75"/>
  <c r="Z34" i="62"/>
  <c r="AD34" i="62" s="1"/>
  <c r="CV36" i="75"/>
  <c r="Z30" i="62"/>
  <c r="AD30" i="62" s="1"/>
  <c r="CV32" i="75"/>
  <c r="Z26" i="62"/>
  <c r="AD26" i="62" s="1"/>
  <c r="CV28" i="75"/>
  <c r="Z22" i="62"/>
  <c r="AD22" i="62" s="1"/>
  <c r="CV24" i="75"/>
  <c r="Z18" i="62"/>
  <c r="AD18" i="62" s="1"/>
  <c r="CV20" i="75"/>
  <c r="Z14" i="62"/>
  <c r="AD14" i="62" s="1"/>
  <c r="CV16" i="75"/>
  <c r="Z10" i="62"/>
  <c r="AD10" i="62" s="1"/>
  <c r="CV12" i="75"/>
  <c r="CT58" i="75"/>
  <c r="CT59" i="75"/>
  <c r="CZ49" i="5"/>
  <c r="CZ49" i="75" s="1"/>
  <c r="CZ45" i="5"/>
  <c r="CZ45" i="75" s="1"/>
  <c r="CZ41" i="5"/>
  <c r="CZ41" i="75" s="1"/>
  <c r="CZ37" i="5"/>
  <c r="CZ37" i="75" s="1"/>
  <c r="CZ33" i="5"/>
  <c r="CZ33" i="75" s="1"/>
  <c r="CZ29" i="5"/>
  <c r="CZ29" i="75" s="1"/>
  <c r="CZ25" i="5"/>
  <c r="CZ25" i="75" s="1"/>
  <c r="CZ21" i="5"/>
  <c r="CZ21" i="75" s="1"/>
  <c r="CZ43" i="5"/>
  <c r="CZ43" i="75" s="1"/>
  <c r="CZ39" i="5"/>
  <c r="CZ39" i="75" s="1"/>
  <c r="CZ35" i="5"/>
  <c r="CZ35" i="75" s="1"/>
  <c r="CZ31" i="5"/>
  <c r="CZ31" i="75" s="1"/>
  <c r="CZ27" i="5"/>
  <c r="CZ27" i="75" s="1"/>
  <c r="CZ23" i="5"/>
  <c r="CZ23" i="75" s="1"/>
  <c r="CZ18" i="5"/>
  <c r="CZ18" i="75" s="1"/>
  <c r="CZ14" i="5"/>
  <c r="CZ14" i="75" s="1"/>
  <c r="CZ10" i="5"/>
  <c r="CZ10" i="75" s="1"/>
  <c r="CZ47" i="5"/>
  <c r="CZ47" i="75" s="1"/>
  <c r="CZ13" i="5"/>
  <c r="CZ13" i="75" s="1"/>
  <c r="CZ19" i="5"/>
  <c r="CZ19" i="75" s="1"/>
  <c r="CZ15" i="5"/>
  <c r="CZ15" i="75" s="1"/>
  <c r="CZ11" i="5"/>
  <c r="CZ11" i="75" s="1"/>
  <c r="CZ56" i="5"/>
  <c r="CZ56" i="75" s="1"/>
  <c r="CZ51" i="5"/>
  <c r="CZ51" i="75" s="1"/>
  <c r="CZ16" i="5"/>
  <c r="CZ16" i="75" s="1"/>
  <c r="CZ12" i="5"/>
  <c r="CZ12" i="75" s="1"/>
  <c r="CZ52" i="5"/>
  <c r="CZ52" i="75" s="1"/>
  <c r="CZ46" i="5"/>
  <c r="CZ46" i="75" s="1"/>
  <c r="CZ42" i="5"/>
  <c r="CZ42" i="75" s="1"/>
  <c r="CZ38" i="5"/>
  <c r="CZ38" i="75" s="1"/>
  <c r="CZ34" i="5"/>
  <c r="CZ34" i="75" s="1"/>
  <c r="CZ30" i="5"/>
  <c r="CZ30" i="75" s="1"/>
  <c r="CZ26" i="5"/>
  <c r="CZ26" i="75" s="1"/>
  <c r="CZ22" i="5"/>
  <c r="CZ22" i="75" s="1"/>
  <c r="CZ17" i="5"/>
  <c r="CZ17" i="75" s="1"/>
  <c r="CZ57" i="5"/>
  <c r="CZ57" i="75" s="1"/>
  <c r="CZ55" i="5"/>
  <c r="CZ55" i="75" s="1"/>
  <c r="CZ50" i="5"/>
  <c r="CZ50" i="75" s="1"/>
  <c r="CZ53" i="5"/>
  <c r="CZ53" i="75" s="1"/>
  <c r="CZ54" i="5"/>
  <c r="CZ54" i="75" s="1"/>
  <c r="CS59" i="5"/>
  <c r="CT59" i="5"/>
  <c r="CZ20" i="5"/>
  <c r="CZ20" i="75" s="1"/>
  <c r="CU58" i="5"/>
  <c r="CT58" i="5"/>
  <c r="CU59" i="5"/>
  <c r="CS58" i="5"/>
  <c r="CU58" i="75" l="1"/>
  <c r="CU59" i="75"/>
  <c r="T55" i="62"/>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T6" i="62"/>
  <c r="S6" i="62"/>
  <c r="Q6" i="62"/>
  <c r="P6" i="62"/>
  <c r="O6" i="62"/>
  <c r="N6" i="62"/>
  <c r="M6" i="62"/>
  <c r="L6" i="62"/>
  <c r="K6" i="62"/>
  <c r="J6" i="62"/>
  <c r="I6" i="62"/>
  <c r="H6" i="62"/>
  <c r="G6" i="62"/>
  <c r="E6" i="62"/>
  <c r="C6" i="62"/>
  <c r="B6" i="62"/>
  <c r="D1" i="62"/>
  <c r="D7" i="1" l="1"/>
  <c r="D7" i="77" s="1"/>
  <c r="Q7" i="1"/>
  <c r="Q7" i="77" s="1"/>
  <c r="R7" i="1"/>
  <c r="R7" i="77" s="1"/>
  <c r="S7" i="1"/>
  <c r="S7" i="77" s="1"/>
  <c r="T7" i="1"/>
  <c r="T7" i="77" s="1"/>
  <c r="U7" i="1"/>
  <c r="U7" i="77" s="1"/>
  <c r="V7" i="1"/>
  <c r="V7" i="77" s="1"/>
  <c r="W7" i="1"/>
  <c r="W7" i="77" s="1"/>
  <c r="X7" i="1"/>
  <c r="X7" i="77" s="1"/>
  <c r="Y7" i="1"/>
  <c r="Y7" i="77" s="1"/>
  <c r="D8" i="1"/>
  <c r="D8" i="77" s="1"/>
  <c r="Q8" i="1"/>
  <c r="Q8" i="77" s="1"/>
  <c r="R8" i="1"/>
  <c r="R8" i="77" s="1"/>
  <c r="S8" i="1"/>
  <c r="S8" i="77" s="1"/>
  <c r="T8" i="1"/>
  <c r="T8" i="77" s="1"/>
  <c r="U8" i="1"/>
  <c r="U8" i="77" s="1"/>
  <c r="V8" i="1"/>
  <c r="V8" i="77" s="1"/>
  <c r="W8" i="1"/>
  <c r="W8" i="77" s="1"/>
  <c r="X8" i="1"/>
  <c r="X8" i="77" s="1"/>
  <c r="Y8" i="1"/>
  <c r="Y8" i="77" s="1"/>
  <c r="D9" i="1"/>
  <c r="D9" i="77" s="1"/>
  <c r="Q9" i="1"/>
  <c r="Q9" i="77" s="1"/>
  <c r="R9" i="1"/>
  <c r="R9" i="77" s="1"/>
  <c r="S9" i="1"/>
  <c r="S9" i="77" s="1"/>
  <c r="T9" i="1"/>
  <c r="T9" i="77" s="1"/>
  <c r="U9" i="1"/>
  <c r="U9" i="77" s="1"/>
  <c r="V9" i="1"/>
  <c r="V9" i="77" s="1"/>
  <c r="W9" i="1"/>
  <c r="W9" i="77" s="1"/>
  <c r="X9" i="1"/>
  <c r="X9" i="77" s="1"/>
  <c r="Y9" i="1"/>
  <c r="Y9" i="77" s="1"/>
  <c r="D10" i="1"/>
  <c r="D10" i="77" s="1"/>
  <c r="P10" i="1"/>
  <c r="P10" i="77" s="1"/>
  <c r="Q10" i="1"/>
  <c r="Q10" i="77" s="1"/>
  <c r="R10" i="1"/>
  <c r="R10" i="77" s="1"/>
  <c r="S10" i="1"/>
  <c r="S10" i="77" s="1"/>
  <c r="T10" i="1"/>
  <c r="T10" i="77" s="1"/>
  <c r="U10" i="1"/>
  <c r="U10" i="77" s="1"/>
  <c r="V10" i="1"/>
  <c r="V10" i="77" s="1"/>
  <c r="W10" i="1"/>
  <c r="W10" i="77" s="1"/>
  <c r="X10" i="1"/>
  <c r="X10" i="77" s="1"/>
  <c r="Y10" i="1"/>
  <c r="Y10" i="77" s="1"/>
  <c r="D11" i="1"/>
  <c r="D11" i="77" s="1"/>
  <c r="P11" i="1"/>
  <c r="P11" i="77" s="1"/>
  <c r="Q11" i="1"/>
  <c r="Q11" i="77" s="1"/>
  <c r="R11" i="1"/>
  <c r="R11" i="77" s="1"/>
  <c r="S11" i="1"/>
  <c r="S11" i="77" s="1"/>
  <c r="T11" i="1"/>
  <c r="T11" i="77" s="1"/>
  <c r="U11" i="1"/>
  <c r="U11" i="77" s="1"/>
  <c r="V11" i="1"/>
  <c r="V11" i="77" s="1"/>
  <c r="W11" i="1"/>
  <c r="W11" i="77" s="1"/>
  <c r="X11" i="1"/>
  <c r="X11" i="77" s="1"/>
  <c r="Y11" i="1"/>
  <c r="Y11" i="77" s="1"/>
  <c r="D12" i="1"/>
  <c r="D12" i="77" s="1"/>
  <c r="P12" i="1"/>
  <c r="P12" i="77" s="1"/>
  <c r="Q12" i="1"/>
  <c r="Q12" i="77" s="1"/>
  <c r="R12" i="1"/>
  <c r="R12" i="77" s="1"/>
  <c r="S12" i="1"/>
  <c r="S12" i="77" s="1"/>
  <c r="T12" i="1"/>
  <c r="T12" i="77" s="1"/>
  <c r="U12" i="1"/>
  <c r="U12" i="77" s="1"/>
  <c r="V12" i="1"/>
  <c r="V12" i="77" s="1"/>
  <c r="W12" i="1"/>
  <c r="W12" i="77" s="1"/>
  <c r="X12" i="1"/>
  <c r="X12" i="77" s="1"/>
  <c r="Y12" i="1"/>
  <c r="Y12" i="77" s="1"/>
  <c r="D13" i="1"/>
  <c r="D13" i="77" s="1"/>
  <c r="P13" i="1"/>
  <c r="P13" i="77" s="1"/>
  <c r="Q13" i="1"/>
  <c r="Q13" i="77" s="1"/>
  <c r="R13" i="1"/>
  <c r="R13" i="77" s="1"/>
  <c r="S13" i="1"/>
  <c r="S13" i="77" s="1"/>
  <c r="T13" i="1"/>
  <c r="T13" i="77" s="1"/>
  <c r="U13" i="1"/>
  <c r="U13" i="77" s="1"/>
  <c r="V13" i="1"/>
  <c r="V13" i="77" s="1"/>
  <c r="W13" i="1"/>
  <c r="W13" i="77" s="1"/>
  <c r="X13" i="1"/>
  <c r="X13" i="77" s="1"/>
  <c r="Y13" i="1"/>
  <c r="Y13" i="77" s="1"/>
  <c r="D14" i="1"/>
  <c r="D14" i="77" s="1"/>
  <c r="P14" i="1"/>
  <c r="P14" i="77" s="1"/>
  <c r="Q14" i="1"/>
  <c r="Q14" i="77" s="1"/>
  <c r="R14" i="1"/>
  <c r="R14" i="77" s="1"/>
  <c r="S14" i="1"/>
  <c r="S14" i="77" s="1"/>
  <c r="T14" i="1"/>
  <c r="T14" i="77" s="1"/>
  <c r="U14" i="1"/>
  <c r="U14" i="77" s="1"/>
  <c r="V14" i="1"/>
  <c r="V14" i="77" s="1"/>
  <c r="W14" i="1"/>
  <c r="W14" i="77" s="1"/>
  <c r="X14" i="1"/>
  <c r="X14" i="77" s="1"/>
  <c r="Y14" i="1"/>
  <c r="Y14" i="77" s="1"/>
  <c r="D15" i="1"/>
  <c r="D15" i="77" s="1"/>
  <c r="P15" i="1"/>
  <c r="P15" i="77" s="1"/>
  <c r="Q15" i="1"/>
  <c r="Q15" i="77" s="1"/>
  <c r="R15" i="1"/>
  <c r="R15" i="77" s="1"/>
  <c r="S15" i="1"/>
  <c r="S15" i="77" s="1"/>
  <c r="T15" i="1"/>
  <c r="T15" i="77" s="1"/>
  <c r="U15" i="1"/>
  <c r="U15" i="77" s="1"/>
  <c r="V15" i="1"/>
  <c r="V15" i="77" s="1"/>
  <c r="W15" i="1"/>
  <c r="W15" i="77" s="1"/>
  <c r="X15" i="1"/>
  <c r="X15" i="77" s="1"/>
  <c r="Y15" i="1"/>
  <c r="Y15" i="77" s="1"/>
  <c r="D16" i="1"/>
  <c r="D16" i="77" s="1"/>
  <c r="P16" i="1"/>
  <c r="P16" i="77" s="1"/>
  <c r="Q16" i="1"/>
  <c r="Q16" i="77" s="1"/>
  <c r="R16" i="1"/>
  <c r="R16" i="77" s="1"/>
  <c r="S16" i="1"/>
  <c r="S16" i="77" s="1"/>
  <c r="T16" i="1"/>
  <c r="T16" i="77" s="1"/>
  <c r="U16" i="1"/>
  <c r="U16" i="77" s="1"/>
  <c r="V16" i="1"/>
  <c r="V16" i="77" s="1"/>
  <c r="W16" i="1"/>
  <c r="W16" i="77" s="1"/>
  <c r="X16" i="1"/>
  <c r="X16" i="77" s="1"/>
  <c r="Y16" i="1"/>
  <c r="Y16" i="77" s="1"/>
  <c r="D17" i="1"/>
  <c r="D17" i="77" s="1"/>
  <c r="P17" i="1"/>
  <c r="P17" i="77" s="1"/>
  <c r="Q17" i="1"/>
  <c r="Q17" i="77" s="1"/>
  <c r="R17" i="1"/>
  <c r="R17" i="77" s="1"/>
  <c r="S17" i="1"/>
  <c r="S17" i="77" s="1"/>
  <c r="T17" i="1"/>
  <c r="T17" i="77" s="1"/>
  <c r="U17" i="1"/>
  <c r="U17" i="77" s="1"/>
  <c r="V17" i="1"/>
  <c r="V17" i="77" s="1"/>
  <c r="W17" i="1"/>
  <c r="W17" i="77" s="1"/>
  <c r="X17" i="1"/>
  <c r="X17" i="77" s="1"/>
  <c r="Y17" i="1"/>
  <c r="Y17" i="77" s="1"/>
  <c r="D18" i="1"/>
  <c r="D18" i="77" s="1"/>
  <c r="P18" i="1"/>
  <c r="P18" i="77" s="1"/>
  <c r="Q18" i="1"/>
  <c r="Q18" i="77" s="1"/>
  <c r="R18" i="1"/>
  <c r="R18" i="77" s="1"/>
  <c r="S18" i="1"/>
  <c r="S18" i="77" s="1"/>
  <c r="T18" i="1"/>
  <c r="T18" i="77" s="1"/>
  <c r="U18" i="1"/>
  <c r="U18" i="77" s="1"/>
  <c r="V18" i="1"/>
  <c r="V18" i="77" s="1"/>
  <c r="W18" i="1"/>
  <c r="W18" i="77" s="1"/>
  <c r="X18" i="1"/>
  <c r="X18" i="77" s="1"/>
  <c r="Y18" i="1"/>
  <c r="Y18" i="77" s="1"/>
  <c r="D19" i="1"/>
  <c r="D19" i="77" s="1"/>
  <c r="P19" i="1"/>
  <c r="P19" i="77" s="1"/>
  <c r="Q19" i="1"/>
  <c r="Q19" i="77" s="1"/>
  <c r="R19" i="1"/>
  <c r="R19" i="77" s="1"/>
  <c r="S19" i="1"/>
  <c r="S19" i="77" s="1"/>
  <c r="T19" i="1"/>
  <c r="T19" i="77" s="1"/>
  <c r="U19" i="1"/>
  <c r="U19" i="77" s="1"/>
  <c r="V19" i="1"/>
  <c r="V19" i="77" s="1"/>
  <c r="W19" i="1"/>
  <c r="W19" i="77" s="1"/>
  <c r="X19" i="1"/>
  <c r="X19" i="77" s="1"/>
  <c r="Y19" i="1"/>
  <c r="Y19" i="77" s="1"/>
  <c r="D20" i="1"/>
  <c r="D20" i="77" s="1"/>
  <c r="P20" i="1"/>
  <c r="P20" i="77" s="1"/>
  <c r="Q20" i="1"/>
  <c r="Q20" i="77" s="1"/>
  <c r="R20" i="1"/>
  <c r="R20" i="77" s="1"/>
  <c r="S20" i="1"/>
  <c r="S20" i="77" s="1"/>
  <c r="T20" i="1"/>
  <c r="T20" i="77" s="1"/>
  <c r="U20" i="1"/>
  <c r="U20" i="77" s="1"/>
  <c r="V20" i="1"/>
  <c r="V20" i="77" s="1"/>
  <c r="W20" i="1"/>
  <c r="W20" i="77" s="1"/>
  <c r="X20" i="1"/>
  <c r="X20" i="77" s="1"/>
  <c r="Y20" i="1"/>
  <c r="Y20" i="77" s="1"/>
  <c r="D21" i="1"/>
  <c r="D21" i="77" s="1"/>
  <c r="P21" i="1"/>
  <c r="P21" i="77" s="1"/>
  <c r="Q21" i="1"/>
  <c r="Q21" i="77" s="1"/>
  <c r="R21" i="1"/>
  <c r="R21" i="77" s="1"/>
  <c r="S21" i="1"/>
  <c r="S21" i="77" s="1"/>
  <c r="T21" i="1"/>
  <c r="T21" i="77" s="1"/>
  <c r="U21" i="1"/>
  <c r="U21" i="77" s="1"/>
  <c r="V21" i="1"/>
  <c r="V21" i="77" s="1"/>
  <c r="W21" i="1"/>
  <c r="W21" i="77" s="1"/>
  <c r="X21" i="1"/>
  <c r="X21" i="77" s="1"/>
  <c r="Y21" i="1"/>
  <c r="Y21" i="77" s="1"/>
  <c r="D22" i="1"/>
  <c r="D22" i="77" s="1"/>
  <c r="P22" i="1"/>
  <c r="P22" i="77" s="1"/>
  <c r="Q22" i="1"/>
  <c r="Q22" i="77" s="1"/>
  <c r="R22" i="1"/>
  <c r="R22" i="77" s="1"/>
  <c r="S22" i="1"/>
  <c r="S22" i="77" s="1"/>
  <c r="T22" i="1"/>
  <c r="T22" i="77" s="1"/>
  <c r="U22" i="1"/>
  <c r="U22" i="77" s="1"/>
  <c r="V22" i="1"/>
  <c r="V22" i="77" s="1"/>
  <c r="W22" i="1"/>
  <c r="W22" i="77" s="1"/>
  <c r="X22" i="1"/>
  <c r="X22" i="77" s="1"/>
  <c r="Y22" i="1"/>
  <c r="Y22" i="77" s="1"/>
  <c r="D23" i="1"/>
  <c r="D23" i="77" s="1"/>
  <c r="P23" i="1"/>
  <c r="P23" i="77" s="1"/>
  <c r="Q23" i="1"/>
  <c r="Q23" i="77" s="1"/>
  <c r="R23" i="1"/>
  <c r="R23" i="77" s="1"/>
  <c r="S23" i="1"/>
  <c r="S23" i="77" s="1"/>
  <c r="T23" i="1"/>
  <c r="T23" i="77" s="1"/>
  <c r="U23" i="1"/>
  <c r="U23" i="77" s="1"/>
  <c r="V23" i="1"/>
  <c r="V23" i="77" s="1"/>
  <c r="W23" i="1"/>
  <c r="W23" i="77" s="1"/>
  <c r="X23" i="1"/>
  <c r="X23" i="77" s="1"/>
  <c r="Y23" i="1"/>
  <c r="Y23" i="77" s="1"/>
  <c r="D24" i="1"/>
  <c r="D24" i="77" s="1"/>
  <c r="P24" i="1"/>
  <c r="P24" i="77" s="1"/>
  <c r="Q24" i="1"/>
  <c r="Q24" i="77" s="1"/>
  <c r="R24" i="1"/>
  <c r="R24" i="77" s="1"/>
  <c r="S24" i="1"/>
  <c r="S24" i="77" s="1"/>
  <c r="T24" i="1"/>
  <c r="T24" i="77" s="1"/>
  <c r="U24" i="1"/>
  <c r="U24" i="77" s="1"/>
  <c r="V24" i="1"/>
  <c r="V24" i="77" s="1"/>
  <c r="W24" i="1"/>
  <c r="W24" i="77" s="1"/>
  <c r="X24" i="1"/>
  <c r="X24" i="77" s="1"/>
  <c r="Y24" i="1"/>
  <c r="Y24" i="77" s="1"/>
  <c r="D25" i="1"/>
  <c r="D25" i="77" s="1"/>
  <c r="P25" i="1"/>
  <c r="P25" i="77" s="1"/>
  <c r="Q25" i="1"/>
  <c r="Q25" i="77" s="1"/>
  <c r="R25" i="1"/>
  <c r="R25" i="77" s="1"/>
  <c r="S25" i="1"/>
  <c r="S25" i="77" s="1"/>
  <c r="T25" i="1"/>
  <c r="T25" i="77" s="1"/>
  <c r="U25" i="1"/>
  <c r="U25" i="77" s="1"/>
  <c r="V25" i="1"/>
  <c r="V25" i="77" s="1"/>
  <c r="W25" i="1"/>
  <c r="W25" i="77" s="1"/>
  <c r="X25" i="1"/>
  <c r="X25" i="77" s="1"/>
  <c r="Y25" i="1"/>
  <c r="Y25" i="77" s="1"/>
  <c r="D26" i="1"/>
  <c r="D26" i="77" s="1"/>
  <c r="P26" i="1"/>
  <c r="P26" i="77" s="1"/>
  <c r="Q26" i="1"/>
  <c r="Q26" i="77" s="1"/>
  <c r="R26" i="1"/>
  <c r="R26" i="77" s="1"/>
  <c r="S26" i="1"/>
  <c r="S26" i="77" s="1"/>
  <c r="T26" i="1"/>
  <c r="T26" i="77" s="1"/>
  <c r="U26" i="1"/>
  <c r="U26" i="77" s="1"/>
  <c r="V26" i="1"/>
  <c r="V26" i="77" s="1"/>
  <c r="W26" i="1"/>
  <c r="W26" i="77" s="1"/>
  <c r="X26" i="1"/>
  <c r="X26" i="77" s="1"/>
  <c r="Y26" i="1"/>
  <c r="Y26" i="77" s="1"/>
  <c r="D27" i="1"/>
  <c r="D27" i="77" s="1"/>
  <c r="P27" i="1"/>
  <c r="P27" i="77" s="1"/>
  <c r="Q27" i="1"/>
  <c r="Q27" i="77" s="1"/>
  <c r="R27" i="1"/>
  <c r="R27" i="77" s="1"/>
  <c r="S27" i="1"/>
  <c r="S27" i="77" s="1"/>
  <c r="T27" i="1"/>
  <c r="T27" i="77" s="1"/>
  <c r="U27" i="1"/>
  <c r="U27" i="77" s="1"/>
  <c r="V27" i="1"/>
  <c r="V27" i="77" s="1"/>
  <c r="W27" i="1"/>
  <c r="W27" i="77" s="1"/>
  <c r="X27" i="1"/>
  <c r="X27" i="77" s="1"/>
  <c r="Y27" i="1"/>
  <c r="Y27" i="77" s="1"/>
  <c r="D28" i="1"/>
  <c r="D28" i="77" s="1"/>
  <c r="P28" i="1"/>
  <c r="P28" i="77" s="1"/>
  <c r="Q28" i="1"/>
  <c r="Q28" i="77" s="1"/>
  <c r="R28" i="1"/>
  <c r="R28" i="77" s="1"/>
  <c r="S28" i="1"/>
  <c r="S28" i="77" s="1"/>
  <c r="T28" i="1"/>
  <c r="T28" i="77" s="1"/>
  <c r="U28" i="1"/>
  <c r="U28" i="77" s="1"/>
  <c r="V28" i="1"/>
  <c r="V28" i="77" s="1"/>
  <c r="W28" i="1"/>
  <c r="W28" i="77" s="1"/>
  <c r="X28" i="1"/>
  <c r="X28" i="77" s="1"/>
  <c r="Y28" i="1"/>
  <c r="Y28" i="77" s="1"/>
  <c r="D29" i="1"/>
  <c r="D29" i="77" s="1"/>
  <c r="P29" i="1"/>
  <c r="P29" i="77" s="1"/>
  <c r="Q29" i="1"/>
  <c r="Q29" i="77" s="1"/>
  <c r="R29" i="1"/>
  <c r="R29" i="77" s="1"/>
  <c r="S29" i="1"/>
  <c r="S29" i="77" s="1"/>
  <c r="T29" i="1"/>
  <c r="T29" i="77" s="1"/>
  <c r="U29" i="1"/>
  <c r="U29" i="77" s="1"/>
  <c r="V29" i="1"/>
  <c r="V29" i="77" s="1"/>
  <c r="W29" i="1"/>
  <c r="W29" i="77" s="1"/>
  <c r="X29" i="1"/>
  <c r="X29" i="77" s="1"/>
  <c r="Y29" i="1"/>
  <c r="Y29" i="77" s="1"/>
  <c r="D30" i="1"/>
  <c r="D30" i="77" s="1"/>
  <c r="P30" i="1"/>
  <c r="P30" i="77" s="1"/>
  <c r="Q30" i="1"/>
  <c r="Q30" i="77" s="1"/>
  <c r="R30" i="1"/>
  <c r="R30" i="77" s="1"/>
  <c r="S30" i="1"/>
  <c r="S30" i="77" s="1"/>
  <c r="T30" i="1"/>
  <c r="T30" i="77" s="1"/>
  <c r="U30" i="1"/>
  <c r="U30" i="77" s="1"/>
  <c r="V30" i="1"/>
  <c r="V30" i="77" s="1"/>
  <c r="W30" i="1"/>
  <c r="W30" i="77" s="1"/>
  <c r="X30" i="1"/>
  <c r="X30" i="77" s="1"/>
  <c r="Y30" i="1"/>
  <c r="Y30" i="77" s="1"/>
  <c r="D31" i="1"/>
  <c r="D31" i="77" s="1"/>
  <c r="P31" i="1"/>
  <c r="P31" i="77" s="1"/>
  <c r="Q31" i="1"/>
  <c r="Q31" i="77" s="1"/>
  <c r="R31" i="1"/>
  <c r="R31" i="77" s="1"/>
  <c r="S31" i="1"/>
  <c r="S31" i="77" s="1"/>
  <c r="T31" i="1"/>
  <c r="T31" i="77" s="1"/>
  <c r="U31" i="1"/>
  <c r="U31" i="77" s="1"/>
  <c r="V31" i="1"/>
  <c r="V31" i="77" s="1"/>
  <c r="W31" i="1"/>
  <c r="W31" i="77" s="1"/>
  <c r="X31" i="1"/>
  <c r="X31" i="77" s="1"/>
  <c r="Y31" i="1"/>
  <c r="Y31" i="77" s="1"/>
  <c r="D32" i="1"/>
  <c r="D32" i="77" s="1"/>
  <c r="P32" i="1"/>
  <c r="P32" i="77" s="1"/>
  <c r="Q32" i="1"/>
  <c r="Q32" i="77" s="1"/>
  <c r="R32" i="1"/>
  <c r="R32" i="77" s="1"/>
  <c r="S32" i="1"/>
  <c r="S32" i="77" s="1"/>
  <c r="T32" i="1"/>
  <c r="T32" i="77" s="1"/>
  <c r="U32" i="1"/>
  <c r="U32" i="77" s="1"/>
  <c r="V32" i="1"/>
  <c r="V32" i="77" s="1"/>
  <c r="W32" i="1"/>
  <c r="W32" i="77" s="1"/>
  <c r="X32" i="1"/>
  <c r="X32" i="77" s="1"/>
  <c r="Y32" i="1"/>
  <c r="Y32" i="77" s="1"/>
  <c r="D33" i="1"/>
  <c r="D33" i="77" s="1"/>
  <c r="P33" i="1"/>
  <c r="P33" i="77" s="1"/>
  <c r="Q33" i="1"/>
  <c r="Q33" i="77" s="1"/>
  <c r="R33" i="1"/>
  <c r="R33" i="77" s="1"/>
  <c r="S33" i="1"/>
  <c r="S33" i="77" s="1"/>
  <c r="T33" i="1"/>
  <c r="T33" i="77" s="1"/>
  <c r="U33" i="1"/>
  <c r="U33" i="77" s="1"/>
  <c r="V33" i="1"/>
  <c r="V33" i="77" s="1"/>
  <c r="W33" i="1"/>
  <c r="W33" i="77" s="1"/>
  <c r="X33" i="1"/>
  <c r="X33" i="77" s="1"/>
  <c r="Y33" i="1"/>
  <c r="Y33" i="77" s="1"/>
  <c r="D34" i="1"/>
  <c r="D34" i="77" s="1"/>
  <c r="P34" i="1"/>
  <c r="P34" i="77" s="1"/>
  <c r="Q34" i="1"/>
  <c r="Q34" i="77" s="1"/>
  <c r="R34" i="1"/>
  <c r="R34" i="77" s="1"/>
  <c r="S34" i="1"/>
  <c r="S34" i="77" s="1"/>
  <c r="T34" i="1"/>
  <c r="T34" i="77" s="1"/>
  <c r="U34" i="1"/>
  <c r="U34" i="77" s="1"/>
  <c r="V34" i="1"/>
  <c r="V34" i="77" s="1"/>
  <c r="W34" i="1"/>
  <c r="W34" i="77" s="1"/>
  <c r="X34" i="1"/>
  <c r="X34" i="77" s="1"/>
  <c r="Y34" i="1"/>
  <c r="Y34" i="77" s="1"/>
  <c r="D35" i="1"/>
  <c r="D35" i="77" s="1"/>
  <c r="P35" i="1"/>
  <c r="P35" i="77" s="1"/>
  <c r="Q35" i="1"/>
  <c r="Q35" i="77" s="1"/>
  <c r="R35" i="1"/>
  <c r="R35" i="77" s="1"/>
  <c r="S35" i="1"/>
  <c r="S35" i="77" s="1"/>
  <c r="T35" i="1"/>
  <c r="T35" i="77" s="1"/>
  <c r="U35" i="1"/>
  <c r="U35" i="77" s="1"/>
  <c r="V35" i="1"/>
  <c r="V35" i="77" s="1"/>
  <c r="W35" i="1"/>
  <c r="W35" i="77" s="1"/>
  <c r="X35" i="1"/>
  <c r="X35" i="77" s="1"/>
  <c r="Y35" i="1"/>
  <c r="Y35" i="77" s="1"/>
  <c r="D36" i="1"/>
  <c r="D36" i="77" s="1"/>
  <c r="P36" i="1"/>
  <c r="P36" i="77" s="1"/>
  <c r="Q36" i="1"/>
  <c r="Q36" i="77" s="1"/>
  <c r="R36" i="1"/>
  <c r="R36" i="77" s="1"/>
  <c r="S36" i="1"/>
  <c r="S36" i="77" s="1"/>
  <c r="T36" i="1"/>
  <c r="T36" i="77" s="1"/>
  <c r="U36" i="1"/>
  <c r="U36" i="77" s="1"/>
  <c r="V36" i="1"/>
  <c r="V36" i="77" s="1"/>
  <c r="W36" i="1"/>
  <c r="W36" i="77" s="1"/>
  <c r="X36" i="1"/>
  <c r="X36" i="77" s="1"/>
  <c r="Y36" i="1"/>
  <c r="Y36" i="77" s="1"/>
  <c r="D37" i="1"/>
  <c r="D37" i="77" s="1"/>
  <c r="P37" i="1"/>
  <c r="P37" i="77" s="1"/>
  <c r="Q37" i="1"/>
  <c r="Q37" i="77" s="1"/>
  <c r="R37" i="1"/>
  <c r="R37" i="77" s="1"/>
  <c r="S37" i="1"/>
  <c r="S37" i="77" s="1"/>
  <c r="T37" i="1"/>
  <c r="T37" i="77" s="1"/>
  <c r="U37" i="1"/>
  <c r="U37" i="77" s="1"/>
  <c r="V37" i="1"/>
  <c r="V37" i="77" s="1"/>
  <c r="W37" i="1"/>
  <c r="W37" i="77" s="1"/>
  <c r="X37" i="1"/>
  <c r="X37" i="77" s="1"/>
  <c r="Y37" i="1"/>
  <c r="Y37" i="77" s="1"/>
  <c r="D38" i="1"/>
  <c r="D38" i="77" s="1"/>
  <c r="P38" i="1"/>
  <c r="P38" i="77" s="1"/>
  <c r="Q38" i="1"/>
  <c r="Q38" i="77" s="1"/>
  <c r="R38" i="1"/>
  <c r="R38" i="77" s="1"/>
  <c r="S38" i="1"/>
  <c r="S38" i="77" s="1"/>
  <c r="T38" i="1"/>
  <c r="T38" i="77" s="1"/>
  <c r="U38" i="1"/>
  <c r="U38" i="77" s="1"/>
  <c r="V38" i="1"/>
  <c r="V38" i="77" s="1"/>
  <c r="W38" i="1"/>
  <c r="W38" i="77" s="1"/>
  <c r="X38" i="1"/>
  <c r="X38" i="77" s="1"/>
  <c r="Y38" i="1"/>
  <c r="Y38" i="77" s="1"/>
  <c r="D39" i="1"/>
  <c r="D39" i="77" s="1"/>
  <c r="P39" i="1"/>
  <c r="P39" i="77" s="1"/>
  <c r="Q39" i="1"/>
  <c r="Q39" i="77" s="1"/>
  <c r="R39" i="1"/>
  <c r="R39" i="77" s="1"/>
  <c r="S39" i="1"/>
  <c r="S39" i="77" s="1"/>
  <c r="T39" i="1"/>
  <c r="T39" i="77" s="1"/>
  <c r="U39" i="1"/>
  <c r="U39" i="77" s="1"/>
  <c r="V39" i="1"/>
  <c r="V39" i="77" s="1"/>
  <c r="W39" i="1"/>
  <c r="W39" i="77" s="1"/>
  <c r="X39" i="1"/>
  <c r="X39" i="77" s="1"/>
  <c r="Y39" i="1"/>
  <c r="Y39" i="77" s="1"/>
  <c r="D40" i="1"/>
  <c r="D40" i="77" s="1"/>
  <c r="P40" i="1"/>
  <c r="P40" i="77" s="1"/>
  <c r="Q40" i="1"/>
  <c r="Q40" i="77" s="1"/>
  <c r="R40" i="1"/>
  <c r="R40" i="77" s="1"/>
  <c r="S40" i="1"/>
  <c r="S40" i="77" s="1"/>
  <c r="T40" i="1"/>
  <c r="T40" i="77" s="1"/>
  <c r="U40" i="1"/>
  <c r="U40" i="77" s="1"/>
  <c r="V40" i="1"/>
  <c r="V40" i="77" s="1"/>
  <c r="W40" i="1"/>
  <c r="W40" i="77" s="1"/>
  <c r="X40" i="1"/>
  <c r="X40" i="77" s="1"/>
  <c r="Y40" i="1"/>
  <c r="Y40" i="77" s="1"/>
  <c r="D41" i="1"/>
  <c r="D41" i="77" s="1"/>
  <c r="P41" i="1"/>
  <c r="P41" i="77" s="1"/>
  <c r="Q41" i="1"/>
  <c r="Q41" i="77" s="1"/>
  <c r="R41" i="1"/>
  <c r="R41" i="77" s="1"/>
  <c r="S41" i="1"/>
  <c r="S41" i="77" s="1"/>
  <c r="T41" i="1"/>
  <c r="T41" i="77" s="1"/>
  <c r="U41" i="1"/>
  <c r="U41" i="77" s="1"/>
  <c r="V41" i="1"/>
  <c r="V41" i="77" s="1"/>
  <c r="W41" i="1"/>
  <c r="W41" i="77" s="1"/>
  <c r="X41" i="1"/>
  <c r="X41" i="77" s="1"/>
  <c r="Y41" i="1"/>
  <c r="Y41" i="77" s="1"/>
  <c r="D42" i="1"/>
  <c r="D42" i="77" s="1"/>
  <c r="P42" i="1"/>
  <c r="P42" i="77" s="1"/>
  <c r="Q42" i="1"/>
  <c r="Q42" i="77" s="1"/>
  <c r="R42" i="1"/>
  <c r="R42" i="77" s="1"/>
  <c r="S42" i="1"/>
  <c r="S42" i="77" s="1"/>
  <c r="T42" i="1"/>
  <c r="T42" i="77" s="1"/>
  <c r="U42" i="1"/>
  <c r="U42" i="77" s="1"/>
  <c r="V42" i="1"/>
  <c r="V42" i="77" s="1"/>
  <c r="W42" i="1"/>
  <c r="W42" i="77" s="1"/>
  <c r="X42" i="1"/>
  <c r="X42" i="77" s="1"/>
  <c r="Y42" i="1"/>
  <c r="Y42" i="77" s="1"/>
  <c r="D43" i="1"/>
  <c r="D43" i="77" s="1"/>
  <c r="P43" i="1"/>
  <c r="P43" i="77" s="1"/>
  <c r="Q43" i="1"/>
  <c r="Q43" i="77" s="1"/>
  <c r="R43" i="1"/>
  <c r="R43" i="77" s="1"/>
  <c r="S43" i="1"/>
  <c r="S43" i="77" s="1"/>
  <c r="T43" i="1"/>
  <c r="T43" i="77" s="1"/>
  <c r="U43" i="1"/>
  <c r="U43" i="77" s="1"/>
  <c r="V43" i="1"/>
  <c r="V43" i="77" s="1"/>
  <c r="W43" i="1"/>
  <c r="W43" i="77" s="1"/>
  <c r="X43" i="1"/>
  <c r="X43" i="77" s="1"/>
  <c r="Y43" i="1"/>
  <c r="Y43" i="77" s="1"/>
  <c r="D44" i="1"/>
  <c r="D44" i="77" s="1"/>
  <c r="P44" i="1"/>
  <c r="P44" i="77" s="1"/>
  <c r="Q44" i="1"/>
  <c r="Q44" i="77" s="1"/>
  <c r="R44" i="1"/>
  <c r="R44" i="77" s="1"/>
  <c r="S44" i="1"/>
  <c r="S44" i="77" s="1"/>
  <c r="T44" i="1"/>
  <c r="T44" i="77" s="1"/>
  <c r="U44" i="1"/>
  <c r="U44" i="77" s="1"/>
  <c r="V44" i="1"/>
  <c r="V44" i="77" s="1"/>
  <c r="W44" i="1"/>
  <c r="W44" i="77" s="1"/>
  <c r="X44" i="1"/>
  <c r="X44" i="77" s="1"/>
  <c r="Y44" i="1"/>
  <c r="Y44" i="77" s="1"/>
  <c r="D45" i="1"/>
  <c r="D45" i="77" s="1"/>
  <c r="P45" i="1"/>
  <c r="P45" i="77" s="1"/>
  <c r="Q45" i="1"/>
  <c r="Q45" i="77" s="1"/>
  <c r="R45" i="1"/>
  <c r="R45" i="77" s="1"/>
  <c r="S45" i="1"/>
  <c r="S45" i="77" s="1"/>
  <c r="T45" i="1"/>
  <c r="T45" i="77" s="1"/>
  <c r="U45" i="1"/>
  <c r="U45" i="77" s="1"/>
  <c r="V45" i="1"/>
  <c r="V45" i="77" s="1"/>
  <c r="W45" i="1"/>
  <c r="W45" i="77" s="1"/>
  <c r="X45" i="1"/>
  <c r="X45" i="77" s="1"/>
  <c r="Y45" i="1"/>
  <c r="Y45" i="77" s="1"/>
  <c r="D46" i="1"/>
  <c r="D46" i="77" s="1"/>
  <c r="P46" i="1"/>
  <c r="P46" i="77" s="1"/>
  <c r="Q46" i="1"/>
  <c r="Q46" i="77" s="1"/>
  <c r="R46" i="1"/>
  <c r="R46" i="77" s="1"/>
  <c r="S46" i="1"/>
  <c r="S46" i="77" s="1"/>
  <c r="T46" i="1"/>
  <c r="T46" i="77" s="1"/>
  <c r="U46" i="1"/>
  <c r="U46" i="77" s="1"/>
  <c r="V46" i="1"/>
  <c r="V46" i="77" s="1"/>
  <c r="W46" i="1"/>
  <c r="W46" i="77" s="1"/>
  <c r="X46" i="1"/>
  <c r="X46" i="77" s="1"/>
  <c r="Y46" i="1"/>
  <c r="Y46" i="77" s="1"/>
  <c r="D47" i="1"/>
  <c r="D47" i="77" s="1"/>
  <c r="P47" i="1"/>
  <c r="P47" i="77" s="1"/>
  <c r="Q47" i="1"/>
  <c r="Q47" i="77" s="1"/>
  <c r="R47" i="1"/>
  <c r="R47" i="77" s="1"/>
  <c r="S47" i="1"/>
  <c r="S47" i="77" s="1"/>
  <c r="T47" i="1"/>
  <c r="T47" i="77" s="1"/>
  <c r="U47" i="1"/>
  <c r="U47" i="77" s="1"/>
  <c r="V47" i="1"/>
  <c r="V47" i="77" s="1"/>
  <c r="W47" i="1"/>
  <c r="W47" i="77" s="1"/>
  <c r="X47" i="1"/>
  <c r="X47" i="77" s="1"/>
  <c r="Y47" i="1"/>
  <c r="Y47" i="77" s="1"/>
  <c r="D48" i="1"/>
  <c r="D48" i="77" s="1"/>
  <c r="P48" i="1"/>
  <c r="P48" i="77" s="1"/>
  <c r="Q48" i="1"/>
  <c r="Q48" i="77" s="1"/>
  <c r="R48" i="1"/>
  <c r="R48" i="77" s="1"/>
  <c r="S48" i="1"/>
  <c r="S48" i="77" s="1"/>
  <c r="T48" i="1"/>
  <c r="T48" i="77" s="1"/>
  <c r="U48" i="1"/>
  <c r="U48" i="77" s="1"/>
  <c r="V48" i="1"/>
  <c r="V48" i="77" s="1"/>
  <c r="W48" i="1"/>
  <c r="W48" i="77" s="1"/>
  <c r="X48" i="1"/>
  <c r="X48" i="77" s="1"/>
  <c r="Y48" i="1"/>
  <c r="Y48" i="77" s="1"/>
  <c r="D49" i="1"/>
  <c r="D49" i="77" s="1"/>
  <c r="P49" i="1"/>
  <c r="P49" i="77" s="1"/>
  <c r="Q49" i="1"/>
  <c r="Q49" i="77" s="1"/>
  <c r="R49" i="1"/>
  <c r="R49" i="77" s="1"/>
  <c r="S49" i="1"/>
  <c r="S49" i="77" s="1"/>
  <c r="T49" i="1"/>
  <c r="T49" i="77" s="1"/>
  <c r="U49" i="1"/>
  <c r="U49" i="77" s="1"/>
  <c r="V49" i="1"/>
  <c r="V49" i="77" s="1"/>
  <c r="W49" i="1"/>
  <c r="W49" i="77" s="1"/>
  <c r="X49" i="1"/>
  <c r="X49" i="77" s="1"/>
  <c r="Y49" i="1"/>
  <c r="Y49" i="77" s="1"/>
  <c r="D50" i="1"/>
  <c r="D50" i="77" s="1"/>
  <c r="P50" i="1"/>
  <c r="P50" i="77" s="1"/>
  <c r="Q50" i="1"/>
  <c r="Q50" i="77" s="1"/>
  <c r="R50" i="1"/>
  <c r="R50" i="77" s="1"/>
  <c r="S50" i="1"/>
  <c r="S50" i="77" s="1"/>
  <c r="T50" i="1"/>
  <c r="T50" i="77" s="1"/>
  <c r="U50" i="1"/>
  <c r="U50" i="77" s="1"/>
  <c r="V50" i="1"/>
  <c r="V50" i="77" s="1"/>
  <c r="W50" i="1"/>
  <c r="W50" i="77" s="1"/>
  <c r="X50" i="1"/>
  <c r="X50" i="77" s="1"/>
  <c r="Y50" i="1"/>
  <c r="Y50" i="77" s="1"/>
  <c r="D51" i="1"/>
  <c r="D51" i="77" s="1"/>
  <c r="P51" i="1"/>
  <c r="P51" i="77" s="1"/>
  <c r="Q51" i="1"/>
  <c r="Q51" i="77" s="1"/>
  <c r="R51" i="1"/>
  <c r="R51" i="77" s="1"/>
  <c r="S51" i="1"/>
  <c r="S51" i="77" s="1"/>
  <c r="T51" i="1"/>
  <c r="T51" i="77" s="1"/>
  <c r="U51" i="1"/>
  <c r="U51" i="77" s="1"/>
  <c r="V51" i="1"/>
  <c r="V51" i="77" s="1"/>
  <c r="W51" i="1"/>
  <c r="W51" i="77" s="1"/>
  <c r="X51" i="1"/>
  <c r="X51" i="77" s="1"/>
  <c r="Y51" i="1"/>
  <c r="Y51" i="77" s="1"/>
  <c r="D52" i="1"/>
  <c r="D52" i="77" s="1"/>
  <c r="P52" i="1"/>
  <c r="P52" i="77" s="1"/>
  <c r="Q52" i="1"/>
  <c r="Q52" i="77" s="1"/>
  <c r="R52" i="1"/>
  <c r="R52" i="77" s="1"/>
  <c r="S52" i="1"/>
  <c r="S52" i="77" s="1"/>
  <c r="T52" i="1"/>
  <c r="T52" i="77" s="1"/>
  <c r="U52" i="1"/>
  <c r="U52" i="77" s="1"/>
  <c r="V52" i="1"/>
  <c r="V52" i="77" s="1"/>
  <c r="W52" i="1"/>
  <c r="W52" i="77" s="1"/>
  <c r="X52" i="1"/>
  <c r="X52" i="77" s="1"/>
  <c r="Y52" i="1"/>
  <c r="Y52" i="77" s="1"/>
  <c r="D53" i="1"/>
  <c r="D53" i="77" s="1"/>
  <c r="P53" i="1"/>
  <c r="P53" i="77" s="1"/>
  <c r="Q53" i="1"/>
  <c r="Q53" i="77" s="1"/>
  <c r="R53" i="1"/>
  <c r="R53" i="77" s="1"/>
  <c r="S53" i="1"/>
  <c r="S53" i="77" s="1"/>
  <c r="T53" i="1"/>
  <c r="T53" i="77" s="1"/>
  <c r="U53" i="1"/>
  <c r="U53" i="77" s="1"/>
  <c r="V53" i="1"/>
  <c r="V53" i="77" s="1"/>
  <c r="W53" i="1"/>
  <c r="W53" i="77" s="1"/>
  <c r="X53" i="1"/>
  <c r="X53" i="77" s="1"/>
  <c r="Y53" i="1"/>
  <c r="Y53" i="77" s="1"/>
  <c r="D54" i="1"/>
  <c r="D54" i="77" s="1"/>
  <c r="P54" i="1"/>
  <c r="P54" i="77" s="1"/>
  <c r="Q54" i="1"/>
  <c r="Q54" i="77" s="1"/>
  <c r="R54" i="1"/>
  <c r="R54" i="77" s="1"/>
  <c r="S54" i="1"/>
  <c r="S54" i="77" s="1"/>
  <c r="T54" i="1"/>
  <c r="T54" i="77" s="1"/>
  <c r="U54" i="1"/>
  <c r="U54" i="77" s="1"/>
  <c r="V54" i="1"/>
  <c r="V54" i="77" s="1"/>
  <c r="W54" i="1"/>
  <c r="W54" i="77" s="1"/>
  <c r="X54" i="1"/>
  <c r="X54" i="77" s="1"/>
  <c r="Y54" i="1"/>
  <c r="Y54" i="77" s="1"/>
  <c r="D55" i="1"/>
  <c r="D55" i="77" s="1"/>
  <c r="P55" i="1"/>
  <c r="P55" i="77" s="1"/>
  <c r="Q55" i="1"/>
  <c r="Q55" i="77" s="1"/>
  <c r="R55" i="1"/>
  <c r="R55" i="77" s="1"/>
  <c r="S55" i="1"/>
  <c r="S55" i="77" s="1"/>
  <c r="T55" i="1"/>
  <c r="T55" i="77" s="1"/>
  <c r="U55" i="1"/>
  <c r="U55" i="77" s="1"/>
  <c r="V55" i="1"/>
  <c r="V55" i="77" s="1"/>
  <c r="W55" i="1"/>
  <c r="W55" i="77" s="1"/>
  <c r="X55" i="1"/>
  <c r="X55" i="77" s="1"/>
  <c r="Y55" i="1"/>
  <c r="Y55" i="77" s="1"/>
  <c r="Q4" i="1" l="1"/>
  <c r="R4" i="1"/>
  <c r="S4" i="1"/>
  <c r="T4" i="1"/>
  <c r="U4" i="1"/>
  <c r="V4" i="1"/>
  <c r="W4" i="1"/>
  <c r="X4" i="1"/>
  <c r="Y4" i="1"/>
  <c r="Z4" i="1"/>
  <c r="P4" i="1"/>
  <c r="E7" i="2"/>
  <c r="E7" i="1" s="1"/>
  <c r="E7" i="77" s="1"/>
  <c r="F7" i="2"/>
  <c r="F7" i="1" s="1"/>
  <c r="F7" i="77" s="1"/>
  <c r="G7" i="2"/>
  <c r="G7" i="1" s="1"/>
  <c r="G7" i="77" s="1"/>
  <c r="H7" i="2"/>
  <c r="H7" i="1" s="1"/>
  <c r="H7" i="77" s="1"/>
  <c r="I7" i="2"/>
  <c r="I7" i="1" s="1"/>
  <c r="I7" i="77" s="1"/>
  <c r="J7" i="2"/>
  <c r="J7" i="1" s="1"/>
  <c r="J7" i="77" s="1"/>
  <c r="K7" i="2"/>
  <c r="K7" i="1" s="1"/>
  <c r="K7" i="77" s="1"/>
  <c r="L7" i="2"/>
  <c r="L7" i="1" s="1"/>
  <c r="L7" i="77" s="1"/>
  <c r="M7" i="2"/>
  <c r="M7" i="1" s="1"/>
  <c r="M7" i="77" s="1"/>
  <c r="N7" i="2"/>
  <c r="N7" i="1" s="1"/>
  <c r="N7" i="77" s="1"/>
  <c r="O7" i="2"/>
  <c r="O7" i="1" s="1"/>
  <c r="O7" i="77" s="1"/>
  <c r="P7" i="2"/>
  <c r="Q7" i="2"/>
  <c r="S7" i="2"/>
  <c r="T7" i="2"/>
  <c r="E8" i="2"/>
  <c r="E8" i="1" s="1"/>
  <c r="E8" i="77" s="1"/>
  <c r="F8" i="2"/>
  <c r="F8" i="1" s="1"/>
  <c r="F8" i="77" s="1"/>
  <c r="G8" i="2"/>
  <c r="G8" i="1" s="1"/>
  <c r="G8" i="77" s="1"/>
  <c r="H8" i="2"/>
  <c r="H8" i="1" s="1"/>
  <c r="H8" i="77" s="1"/>
  <c r="I8" i="2"/>
  <c r="I8" i="1" s="1"/>
  <c r="I8" i="77" s="1"/>
  <c r="J8" i="2"/>
  <c r="J8" i="1" s="1"/>
  <c r="J8" i="77" s="1"/>
  <c r="K8" i="2"/>
  <c r="K8" i="1" s="1"/>
  <c r="K8" i="77" s="1"/>
  <c r="L8" i="2"/>
  <c r="L8" i="1" s="1"/>
  <c r="L8" i="77" s="1"/>
  <c r="M8" i="2"/>
  <c r="M8" i="1" s="1"/>
  <c r="M8" i="77" s="1"/>
  <c r="N8" i="2"/>
  <c r="N8" i="1" s="1"/>
  <c r="N8" i="77" s="1"/>
  <c r="O8" i="2"/>
  <c r="O8" i="1" s="1"/>
  <c r="O8" i="77" s="1"/>
  <c r="P8" i="2"/>
  <c r="Q8" i="2"/>
  <c r="S8" i="2"/>
  <c r="T8" i="2"/>
  <c r="E9" i="2"/>
  <c r="E9" i="1" s="1"/>
  <c r="E9" i="77" s="1"/>
  <c r="F9" i="2"/>
  <c r="F9" i="1" s="1"/>
  <c r="F9" i="77" s="1"/>
  <c r="G9" i="2"/>
  <c r="G9" i="1" s="1"/>
  <c r="G9" i="77" s="1"/>
  <c r="H9" i="2"/>
  <c r="H9" i="1" s="1"/>
  <c r="H9" i="77" s="1"/>
  <c r="I9" i="2"/>
  <c r="I9" i="1" s="1"/>
  <c r="I9" i="77" s="1"/>
  <c r="J9" i="2"/>
  <c r="J9" i="1" s="1"/>
  <c r="J9" i="77" s="1"/>
  <c r="K9" i="2"/>
  <c r="K9" i="1" s="1"/>
  <c r="K9" i="77" s="1"/>
  <c r="L9" i="2"/>
  <c r="L9" i="1" s="1"/>
  <c r="L9" i="77" s="1"/>
  <c r="M9" i="2"/>
  <c r="M9" i="1" s="1"/>
  <c r="M9" i="77" s="1"/>
  <c r="N9" i="2"/>
  <c r="N9" i="1" s="1"/>
  <c r="N9" i="77" s="1"/>
  <c r="O9" i="2"/>
  <c r="O9" i="1" s="1"/>
  <c r="O9" i="77" s="1"/>
  <c r="P9" i="2"/>
  <c r="Q9" i="2"/>
  <c r="S9" i="2"/>
  <c r="T9" i="2"/>
  <c r="E10" i="2"/>
  <c r="E10" i="1" s="1"/>
  <c r="E10" i="77" s="1"/>
  <c r="F10" i="2"/>
  <c r="F10" i="1" s="1"/>
  <c r="F10" i="77" s="1"/>
  <c r="G10" i="2"/>
  <c r="G10" i="1" s="1"/>
  <c r="G10" i="77" s="1"/>
  <c r="H10" i="2"/>
  <c r="H10" i="1" s="1"/>
  <c r="H10" i="77" s="1"/>
  <c r="I10" i="2"/>
  <c r="I10" i="1" s="1"/>
  <c r="I10" i="77" s="1"/>
  <c r="J10" i="2"/>
  <c r="J10" i="1" s="1"/>
  <c r="J10" i="77" s="1"/>
  <c r="K10" i="2"/>
  <c r="K10" i="1" s="1"/>
  <c r="K10" i="77" s="1"/>
  <c r="L10" i="2"/>
  <c r="L10" i="1" s="1"/>
  <c r="L10" i="77" s="1"/>
  <c r="M10" i="2"/>
  <c r="M10" i="1" s="1"/>
  <c r="M10" i="77" s="1"/>
  <c r="N10" i="2"/>
  <c r="N10" i="1" s="1"/>
  <c r="N10" i="77" s="1"/>
  <c r="O10" i="2"/>
  <c r="O10" i="1" s="1"/>
  <c r="O10" i="77" s="1"/>
  <c r="P10" i="2"/>
  <c r="Q10" i="2"/>
  <c r="S10" i="2"/>
  <c r="T10" i="2"/>
  <c r="E11" i="2"/>
  <c r="E11" i="1" s="1"/>
  <c r="E11" i="77" s="1"/>
  <c r="F11" i="2"/>
  <c r="F11" i="1" s="1"/>
  <c r="F11" i="77" s="1"/>
  <c r="G11" i="2"/>
  <c r="G11" i="1" s="1"/>
  <c r="G11" i="77" s="1"/>
  <c r="H11" i="2"/>
  <c r="H11" i="1" s="1"/>
  <c r="H11" i="77" s="1"/>
  <c r="I11" i="2"/>
  <c r="I11" i="1" s="1"/>
  <c r="I11" i="77" s="1"/>
  <c r="J11" i="2"/>
  <c r="J11" i="1" s="1"/>
  <c r="J11" i="77" s="1"/>
  <c r="K11" i="2"/>
  <c r="K11" i="1" s="1"/>
  <c r="K11" i="77" s="1"/>
  <c r="L11" i="2"/>
  <c r="L11" i="1" s="1"/>
  <c r="L11" i="77" s="1"/>
  <c r="M11" i="2"/>
  <c r="M11" i="1" s="1"/>
  <c r="M11" i="77" s="1"/>
  <c r="N11" i="2"/>
  <c r="N11" i="1" s="1"/>
  <c r="N11" i="77" s="1"/>
  <c r="O11" i="2"/>
  <c r="O11" i="1" s="1"/>
  <c r="O11" i="77" s="1"/>
  <c r="P11" i="2"/>
  <c r="Q11" i="2"/>
  <c r="S11" i="2"/>
  <c r="T11" i="2"/>
  <c r="E12" i="2"/>
  <c r="E12" i="1" s="1"/>
  <c r="E12" i="77" s="1"/>
  <c r="F12" i="2"/>
  <c r="F12" i="1" s="1"/>
  <c r="F12" i="77" s="1"/>
  <c r="G12" i="2"/>
  <c r="G12" i="1" s="1"/>
  <c r="G12" i="77" s="1"/>
  <c r="H12" i="2"/>
  <c r="H12" i="1" s="1"/>
  <c r="H12" i="77" s="1"/>
  <c r="I12" i="2"/>
  <c r="I12" i="1" s="1"/>
  <c r="I12" i="77" s="1"/>
  <c r="J12" i="2"/>
  <c r="J12" i="1" s="1"/>
  <c r="J12" i="77" s="1"/>
  <c r="K12" i="2"/>
  <c r="K12" i="1" s="1"/>
  <c r="K12" i="77" s="1"/>
  <c r="L12" i="2"/>
  <c r="L12" i="1" s="1"/>
  <c r="L12" i="77" s="1"/>
  <c r="M12" i="2"/>
  <c r="M12" i="1" s="1"/>
  <c r="M12" i="77" s="1"/>
  <c r="N12" i="2"/>
  <c r="N12" i="1" s="1"/>
  <c r="N12" i="77" s="1"/>
  <c r="O12" i="2"/>
  <c r="O12" i="1" s="1"/>
  <c r="O12" i="77" s="1"/>
  <c r="P12" i="2"/>
  <c r="Q12" i="2"/>
  <c r="S12" i="2"/>
  <c r="T12" i="2"/>
  <c r="E13" i="2"/>
  <c r="E13" i="1" s="1"/>
  <c r="E13" i="77" s="1"/>
  <c r="F13" i="2"/>
  <c r="F13" i="1" s="1"/>
  <c r="F13" i="77" s="1"/>
  <c r="G13" i="2"/>
  <c r="G13" i="1" s="1"/>
  <c r="G13" i="77" s="1"/>
  <c r="H13" i="2"/>
  <c r="H13" i="1" s="1"/>
  <c r="H13" i="77" s="1"/>
  <c r="I13" i="2"/>
  <c r="I13" i="1" s="1"/>
  <c r="I13" i="77" s="1"/>
  <c r="J13" i="2"/>
  <c r="J13" i="1" s="1"/>
  <c r="J13" i="77" s="1"/>
  <c r="K13" i="2"/>
  <c r="K13" i="1" s="1"/>
  <c r="K13" i="77" s="1"/>
  <c r="L13" i="2"/>
  <c r="L13" i="1" s="1"/>
  <c r="L13" i="77" s="1"/>
  <c r="M13" i="2"/>
  <c r="M13" i="1" s="1"/>
  <c r="M13" i="77" s="1"/>
  <c r="N13" i="2"/>
  <c r="N13" i="1" s="1"/>
  <c r="N13" i="77" s="1"/>
  <c r="O13" i="2"/>
  <c r="O13" i="1" s="1"/>
  <c r="O13" i="77" s="1"/>
  <c r="P13" i="2"/>
  <c r="Q13" i="2"/>
  <c r="S13" i="2"/>
  <c r="T13" i="2"/>
  <c r="E14" i="2"/>
  <c r="E14" i="1" s="1"/>
  <c r="E14" i="77" s="1"/>
  <c r="F14" i="2"/>
  <c r="F14" i="1" s="1"/>
  <c r="F14" i="77" s="1"/>
  <c r="G14" i="2"/>
  <c r="G14" i="1" s="1"/>
  <c r="G14" i="77" s="1"/>
  <c r="H14" i="2"/>
  <c r="H14" i="1" s="1"/>
  <c r="H14" i="77" s="1"/>
  <c r="I14" i="2"/>
  <c r="I14" i="1" s="1"/>
  <c r="I14" i="77" s="1"/>
  <c r="J14" i="2"/>
  <c r="J14" i="1" s="1"/>
  <c r="J14" i="77" s="1"/>
  <c r="K14" i="2"/>
  <c r="K14" i="1" s="1"/>
  <c r="K14" i="77" s="1"/>
  <c r="L14" i="2"/>
  <c r="L14" i="1" s="1"/>
  <c r="L14" i="77" s="1"/>
  <c r="M14" i="2"/>
  <c r="M14" i="1" s="1"/>
  <c r="M14" i="77" s="1"/>
  <c r="N14" i="2"/>
  <c r="N14" i="1" s="1"/>
  <c r="N14" i="77" s="1"/>
  <c r="O14" i="2"/>
  <c r="O14" i="1" s="1"/>
  <c r="O14" i="77" s="1"/>
  <c r="P14" i="2"/>
  <c r="Q14" i="2"/>
  <c r="S14" i="2"/>
  <c r="T14" i="2"/>
  <c r="E15" i="2"/>
  <c r="E15" i="1" s="1"/>
  <c r="E15" i="77" s="1"/>
  <c r="F15" i="2"/>
  <c r="F15" i="1" s="1"/>
  <c r="F15" i="77" s="1"/>
  <c r="G15" i="2"/>
  <c r="G15" i="1" s="1"/>
  <c r="G15" i="77" s="1"/>
  <c r="H15" i="2"/>
  <c r="H15" i="1" s="1"/>
  <c r="H15" i="77" s="1"/>
  <c r="I15" i="2"/>
  <c r="I15" i="1" s="1"/>
  <c r="I15" i="77" s="1"/>
  <c r="J15" i="2"/>
  <c r="J15" i="1" s="1"/>
  <c r="J15" i="77" s="1"/>
  <c r="K15" i="2"/>
  <c r="K15" i="1" s="1"/>
  <c r="K15" i="77" s="1"/>
  <c r="L15" i="2"/>
  <c r="L15" i="1" s="1"/>
  <c r="L15" i="77" s="1"/>
  <c r="M15" i="2"/>
  <c r="M15" i="1" s="1"/>
  <c r="M15" i="77" s="1"/>
  <c r="N15" i="2"/>
  <c r="N15" i="1" s="1"/>
  <c r="N15" i="77" s="1"/>
  <c r="O15" i="2"/>
  <c r="O15" i="1" s="1"/>
  <c r="O15" i="77" s="1"/>
  <c r="P15" i="2"/>
  <c r="Q15" i="2"/>
  <c r="S15" i="2"/>
  <c r="T15" i="2"/>
  <c r="E16" i="2"/>
  <c r="E16" i="1" s="1"/>
  <c r="E16" i="77" s="1"/>
  <c r="F16" i="2"/>
  <c r="F16" i="1" s="1"/>
  <c r="F16" i="77" s="1"/>
  <c r="G16" i="2"/>
  <c r="G16" i="1" s="1"/>
  <c r="G16" i="77" s="1"/>
  <c r="H16" i="2"/>
  <c r="H16" i="1" s="1"/>
  <c r="H16" i="77" s="1"/>
  <c r="I16" i="2"/>
  <c r="I16" i="1" s="1"/>
  <c r="I16" i="77" s="1"/>
  <c r="J16" i="2"/>
  <c r="J16" i="1" s="1"/>
  <c r="J16" i="77" s="1"/>
  <c r="K16" i="2"/>
  <c r="K16" i="1" s="1"/>
  <c r="K16" i="77" s="1"/>
  <c r="L16" i="2"/>
  <c r="L16" i="1" s="1"/>
  <c r="L16" i="77" s="1"/>
  <c r="M16" i="2"/>
  <c r="M16" i="1" s="1"/>
  <c r="M16" i="77" s="1"/>
  <c r="N16" i="2"/>
  <c r="N16" i="1" s="1"/>
  <c r="N16" i="77" s="1"/>
  <c r="O16" i="2"/>
  <c r="O16" i="1" s="1"/>
  <c r="O16" i="77" s="1"/>
  <c r="P16" i="2"/>
  <c r="Q16" i="2"/>
  <c r="S16" i="2"/>
  <c r="T16" i="2"/>
  <c r="E17" i="2"/>
  <c r="E17" i="1" s="1"/>
  <c r="E17" i="77" s="1"/>
  <c r="F17" i="2"/>
  <c r="F17" i="1" s="1"/>
  <c r="F17" i="77" s="1"/>
  <c r="G17" i="2"/>
  <c r="G17" i="1" s="1"/>
  <c r="G17" i="77" s="1"/>
  <c r="H17" i="2"/>
  <c r="H17" i="1" s="1"/>
  <c r="H17" i="77" s="1"/>
  <c r="I17" i="2"/>
  <c r="I17" i="1" s="1"/>
  <c r="I17" i="77" s="1"/>
  <c r="J17" i="2"/>
  <c r="J17" i="1" s="1"/>
  <c r="J17" i="77" s="1"/>
  <c r="K17" i="2"/>
  <c r="K17" i="1" s="1"/>
  <c r="K17" i="77" s="1"/>
  <c r="L17" i="2"/>
  <c r="L17" i="1" s="1"/>
  <c r="L17" i="77" s="1"/>
  <c r="M17" i="2"/>
  <c r="M17" i="1" s="1"/>
  <c r="M17" i="77" s="1"/>
  <c r="N17" i="2"/>
  <c r="N17" i="1" s="1"/>
  <c r="N17" i="77" s="1"/>
  <c r="O17" i="2"/>
  <c r="O17" i="1" s="1"/>
  <c r="O17" i="77" s="1"/>
  <c r="P17" i="2"/>
  <c r="Q17" i="2"/>
  <c r="S17" i="2"/>
  <c r="T17" i="2"/>
  <c r="E18" i="2"/>
  <c r="E18" i="1" s="1"/>
  <c r="E18" i="77" s="1"/>
  <c r="F18" i="2"/>
  <c r="F18" i="1" s="1"/>
  <c r="F18" i="77" s="1"/>
  <c r="G18" i="2"/>
  <c r="G18" i="1" s="1"/>
  <c r="G18" i="77" s="1"/>
  <c r="H18" i="2"/>
  <c r="H18" i="1" s="1"/>
  <c r="H18" i="77" s="1"/>
  <c r="I18" i="2"/>
  <c r="I18" i="1" s="1"/>
  <c r="I18" i="77" s="1"/>
  <c r="J18" i="2"/>
  <c r="J18" i="1" s="1"/>
  <c r="J18" i="77" s="1"/>
  <c r="K18" i="2"/>
  <c r="K18" i="1" s="1"/>
  <c r="K18" i="77" s="1"/>
  <c r="L18" i="2"/>
  <c r="L18" i="1" s="1"/>
  <c r="L18" i="77" s="1"/>
  <c r="M18" i="2"/>
  <c r="M18" i="1" s="1"/>
  <c r="M18" i="77" s="1"/>
  <c r="N18" i="2"/>
  <c r="N18" i="1" s="1"/>
  <c r="N18" i="77" s="1"/>
  <c r="O18" i="2"/>
  <c r="O18" i="1" s="1"/>
  <c r="O18" i="77" s="1"/>
  <c r="P18" i="2"/>
  <c r="Q18" i="2"/>
  <c r="S18" i="2"/>
  <c r="T18" i="2"/>
  <c r="E19" i="2"/>
  <c r="E19" i="1" s="1"/>
  <c r="E19" i="77" s="1"/>
  <c r="F19" i="2"/>
  <c r="F19" i="1" s="1"/>
  <c r="F19" i="77" s="1"/>
  <c r="G19" i="2"/>
  <c r="G19" i="1" s="1"/>
  <c r="G19" i="77" s="1"/>
  <c r="H19" i="2"/>
  <c r="H19" i="1" s="1"/>
  <c r="H19" i="77" s="1"/>
  <c r="I19" i="2"/>
  <c r="I19" i="1" s="1"/>
  <c r="I19" i="77" s="1"/>
  <c r="J19" i="2"/>
  <c r="J19" i="1" s="1"/>
  <c r="J19" i="77" s="1"/>
  <c r="K19" i="2"/>
  <c r="K19" i="1" s="1"/>
  <c r="K19" i="77" s="1"/>
  <c r="L19" i="2"/>
  <c r="L19" i="1" s="1"/>
  <c r="L19" i="77" s="1"/>
  <c r="M19" i="2"/>
  <c r="M19" i="1" s="1"/>
  <c r="M19" i="77" s="1"/>
  <c r="N19" i="2"/>
  <c r="N19" i="1" s="1"/>
  <c r="N19" i="77" s="1"/>
  <c r="O19" i="2"/>
  <c r="O19" i="1" s="1"/>
  <c r="O19" i="77" s="1"/>
  <c r="P19" i="2"/>
  <c r="Q19" i="2"/>
  <c r="S19" i="2"/>
  <c r="T19" i="2"/>
  <c r="E20" i="2"/>
  <c r="E20" i="1" s="1"/>
  <c r="E20" i="77" s="1"/>
  <c r="F20" i="2"/>
  <c r="F20" i="1" s="1"/>
  <c r="F20" i="77" s="1"/>
  <c r="G20" i="2"/>
  <c r="G20" i="1" s="1"/>
  <c r="G20" i="77" s="1"/>
  <c r="H20" i="2"/>
  <c r="H20" i="1" s="1"/>
  <c r="H20" i="77" s="1"/>
  <c r="I20" i="2"/>
  <c r="I20" i="1" s="1"/>
  <c r="I20" i="77" s="1"/>
  <c r="J20" i="2"/>
  <c r="J20" i="1" s="1"/>
  <c r="J20" i="77" s="1"/>
  <c r="K20" i="2"/>
  <c r="K20" i="1" s="1"/>
  <c r="K20" i="77" s="1"/>
  <c r="L20" i="2"/>
  <c r="L20" i="1" s="1"/>
  <c r="L20" i="77" s="1"/>
  <c r="M20" i="2"/>
  <c r="M20" i="1" s="1"/>
  <c r="M20" i="77" s="1"/>
  <c r="N20" i="2"/>
  <c r="N20" i="1" s="1"/>
  <c r="N20" i="77" s="1"/>
  <c r="O20" i="2"/>
  <c r="O20" i="1" s="1"/>
  <c r="O20" i="77" s="1"/>
  <c r="P20" i="2"/>
  <c r="Q20" i="2"/>
  <c r="S20" i="2"/>
  <c r="T20" i="2"/>
  <c r="E21" i="2"/>
  <c r="E21" i="1" s="1"/>
  <c r="E21" i="77" s="1"/>
  <c r="F21" i="2"/>
  <c r="F21" i="1" s="1"/>
  <c r="F21" i="77" s="1"/>
  <c r="G21" i="2"/>
  <c r="G21" i="1" s="1"/>
  <c r="G21" i="77" s="1"/>
  <c r="H21" i="2"/>
  <c r="H21" i="1" s="1"/>
  <c r="H21" i="77" s="1"/>
  <c r="I21" i="2"/>
  <c r="I21" i="1" s="1"/>
  <c r="I21" i="77" s="1"/>
  <c r="J21" i="2"/>
  <c r="J21" i="1" s="1"/>
  <c r="J21" i="77" s="1"/>
  <c r="K21" i="2"/>
  <c r="K21" i="1" s="1"/>
  <c r="K21" i="77" s="1"/>
  <c r="L21" i="2"/>
  <c r="L21" i="1" s="1"/>
  <c r="L21" i="77" s="1"/>
  <c r="M21" i="2"/>
  <c r="M21" i="1" s="1"/>
  <c r="M21" i="77" s="1"/>
  <c r="N21" i="2"/>
  <c r="N21" i="1" s="1"/>
  <c r="N21" i="77" s="1"/>
  <c r="O21" i="2"/>
  <c r="O21" i="1" s="1"/>
  <c r="O21" i="77" s="1"/>
  <c r="P21" i="2"/>
  <c r="Q21" i="2"/>
  <c r="S21" i="2"/>
  <c r="T21" i="2"/>
  <c r="E22" i="2"/>
  <c r="E22" i="1" s="1"/>
  <c r="E22" i="77" s="1"/>
  <c r="F22" i="2"/>
  <c r="F22" i="1" s="1"/>
  <c r="F22" i="77" s="1"/>
  <c r="G22" i="2"/>
  <c r="G22" i="1" s="1"/>
  <c r="G22" i="77" s="1"/>
  <c r="H22" i="2"/>
  <c r="H22" i="1" s="1"/>
  <c r="H22" i="77" s="1"/>
  <c r="I22" i="2"/>
  <c r="I22" i="1" s="1"/>
  <c r="I22" i="77" s="1"/>
  <c r="J22" i="2"/>
  <c r="J22" i="1" s="1"/>
  <c r="J22" i="77" s="1"/>
  <c r="K22" i="2"/>
  <c r="K22" i="1" s="1"/>
  <c r="K22" i="77" s="1"/>
  <c r="L22" i="2"/>
  <c r="L22" i="1" s="1"/>
  <c r="L22" i="77" s="1"/>
  <c r="M22" i="2"/>
  <c r="M22" i="1" s="1"/>
  <c r="M22" i="77" s="1"/>
  <c r="N22" i="2"/>
  <c r="N22" i="1" s="1"/>
  <c r="N22" i="77" s="1"/>
  <c r="O22" i="2"/>
  <c r="O22" i="1" s="1"/>
  <c r="O22" i="77" s="1"/>
  <c r="P22" i="2"/>
  <c r="Q22" i="2"/>
  <c r="S22" i="2"/>
  <c r="T22" i="2"/>
  <c r="E23" i="2"/>
  <c r="E23" i="1" s="1"/>
  <c r="E23" i="77" s="1"/>
  <c r="F23" i="2"/>
  <c r="F23" i="1" s="1"/>
  <c r="F23" i="77" s="1"/>
  <c r="G23" i="2"/>
  <c r="G23" i="1" s="1"/>
  <c r="G23" i="77" s="1"/>
  <c r="H23" i="2"/>
  <c r="H23" i="1" s="1"/>
  <c r="H23" i="77" s="1"/>
  <c r="I23" i="2"/>
  <c r="I23" i="1" s="1"/>
  <c r="I23" i="77" s="1"/>
  <c r="J23" i="2"/>
  <c r="J23" i="1" s="1"/>
  <c r="J23" i="77" s="1"/>
  <c r="K23" i="2"/>
  <c r="K23" i="1" s="1"/>
  <c r="K23" i="77" s="1"/>
  <c r="L23" i="2"/>
  <c r="L23" i="1" s="1"/>
  <c r="L23" i="77" s="1"/>
  <c r="M23" i="2"/>
  <c r="M23" i="1" s="1"/>
  <c r="M23" i="77" s="1"/>
  <c r="N23" i="2"/>
  <c r="N23" i="1" s="1"/>
  <c r="N23" i="77" s="1"/>
  <c r="O23" i="2"/>
  <c r="O23" i="1" s="1"/>
  <c r="O23" i="77" s="1"/>
  <c r="P23" i="2"/>
  <c r="Q23" i="2"/>
  <c r="S23" i="2"/>
  <c r="T23" i="2"/>
  <c r="E24" i="2"/>
  <c r="E24" i="1" s="1"/>
  <c r="E24" i="77" s="1"/>
  <c r="F24" i="2"/>
  <c r="F24" i="1" s="1"/>
  <c r="F24" i="77" s="1"/>
  <c r="G24" i="2"/>
  <c r="G24" i="1" s="1"/>
  <c r="G24" i="77" s="1"/>
  <c r="H24" i="2"/>
  <c r="H24" i="1" s="1"/>
  <c r="H24" i="77" s="1"/>
  <c r="I24" i="2"/>
  <c r="I24" i="1" s="1"/>
  <c r="I24" i="77" s="1"/>
  <c r="J24" i="2"/>
  <c r="J24" i="1" s="1"/>
  <c r="J24" i="77" s="1"/>
  <c r="K24" i="2"/>
  <c r="K24" i="1" s="1"/>
  <c r="K24" i="77" s="1"/>
  <c r="L24" i="2"/>
  <c r="L24" i="1" s="1"/>
  <c r="L24" i="77" s="1"/>
  <c r="M24" i="2"/>
  <c r="M24" i="1" s="1"/>
  <c r="M24" i="77" s="1"/>
  <c r="N24" i="2"/>
  <c r="N24" i="1" s="1"/>
  <c r="N24" i="77" s="1"/>
  <c r="O24" i="2"/>
  <c r="O24" i="1" s="1"/>
  <c r="O24" i="77" s="1"/>
  <c r="P24" i="2"/>
  <c r="Q24" i="2"/>
  <c r="S24" i="2"/>
  <c r="T24" i="2"/>
  <c r="E25" i="2"/>
  <c r="E25" i="1" s="1"/>
  <c r="E25" i="77" s="1"/>
  <c r="F25" i="2"/>
  <c r="F25" i="1" s="1"/>
  <c r="F25" i="77" s="1"/>
  <c r="G25" i="2"/>
  <c r="G25" i="1" s="1"/>
  <c r="G25" i="77" s="1"/>
  <c r="H25" i="2"/>
  <c r="H25" i="1" s="1"/>
  <c r="H25" i="77" s="1"/>
  <c r="I25" i="2"/>
  <c r="I25" i="1" s="1"/>
  <c r="I25" i="77" s="1"/>
  <c r="J25" i="2"/>
  <c r="J25" i="1" s="1"/>
  <c r="J25" i="77" s="1"/>
  <c r="K25" i="2"/>
  <c r="K25" i="1" s="1"/>
  <c r="K25" i="77" s="1"/>
  <c r="L25" i="2"/>
  <c r="L25" i="1" s="1"/>
  <c r="L25" i="77" s="1"/>
  <c r="M25" i="2"/>
  <c r="M25" i="1" s="1"/>
  <c r="M25" i="77" s="1"/>
  <c r="N25" i="2"/>
  <c r="N25" i="1" s="1"/>
  <c r="N25" i="77" s="1"/>
  <c r="O25" i="2"/>
  <c r="O25" i="1" s="1"/>
  <c r="O25" i="77" s="1"/>
  <c r="P25" i="2"/>
  <c r="Q25" i="2"/>
  <c r="S25" i="2"/>
  <c r="T25" i="2"/>
  <c r="E26" i="2"/>
  <c r="E26" i="1" s="1"/>
  <c r="E26" i="77" s="1"/>
  <c r="F26" i="2"/>
  <c r="F26" i="1" s="1"/>
  <c r="F26" i="77" s="1"/>
  <c r="G26" i="2"/>
  <c r="G26" i="1" s="1"/>
  <c r="G26" i="77" s="1"/>
  <c r="H26" i="2"/>
  <c r="H26" i="1" s="1"/>
  <c r="H26" i="77" s="1"/>
  <c r="I26" i="2"/>
  <c r="I26" i="1" s="1"/>
  <c r="I26" i="77" s="1"/>
  <c r="J26" i="2"/>
  <c r="J26" i="1" s="1"/>
  <c r="J26" i="77" s="1"/>
  <c r="K26" i="2"/>
  <c r="K26" i="1" s="1"/>
  <c r="K26" i="77" s="1"/>
  <c r="L26" i="2"/>
  <c r="L26" i="1" s="1"/>
  <c r="L26" i="77" s="1"/>
  <c r="M26" i="2"/>
  <c r="M26" i="1" s="1"/>
  <c r="M26" i="77" s="1"/>
  <c r="N26" i="2"/>
  <c r="N26" i="1" s="1"/>
  <c r="N26" i="77" s="1"/>
  <c r="O26" i="2"/>
  <c r="O26" i="1" s="1"/>
  <c r="O26" i="77" s="1"/>
  <c r="P26" i="2"/>
  <c r="Q26" i="2"/>
  <c r="S26" i="2"/>
  <c r="T26" i="2"/>
  <c r="E27" i="2"/>
  <c r="E27" i="1" s="1"/>
  <c r="E27" i="77" s="1"/>
  <c r="F27" i="2"/>
  <c r="F27" i="1" s="1"/>
  <c r="F27" i="77" s="1"/>
  <c r="G27" i="2"/>
  <c r="G27" i="1" s="1"/>
  <c r="G27" i="77" s="1"/>
  <c r="H27" i="2"/>
  <c r="H27" i="1" s="1"/>
  <c r="H27" i="77" s="1"/>
  <c r="I27" i="2"/>
  <c r="I27" i="1" s="1"/>
  <c r="I27" i="77" s="1"/>
  <c r="J27" i="2"/>
  <c r="J27" i="1" s="1"/>
  <c r="J27" i="77" s="1"/>
  <c r="K27" i="2"/>
  <c r="K27" i="1" s="1"/>
  <c r="K27" i="77" s="1"/>
  <c r="L27" i="2"/>
  <c r="L27" i="1" s="1"/>
  <c r="L27" i="77" s="1"/>
  <c r="M27" i="2"/>
  <c r="M27" i="1" s="1"/>
  <c r="M27" i="77" s="1"/>
  <c r="N27" i="2"/>
  <c r="N27" i="1" s="1"/>
  <c r="N27" i="77" s="1"/>
  <c r="O27" i="2"/>
  <c r="O27" i="1" s="1"/>
  <c r="O27" i="77" s="1"/>
  <c r="P27" i="2"/>
  <c r="Q27" i="2"/>
  <c r="S27" i="2"/>
  <c r="T27" i="2"/>
  <c r="E28" i="2"/>
  <c r="E28" i="1" s="1"/>
  <c r="E28" i="77" s="1"/>
  <c r="F28" i="2"/>
  <c r="F28" i="1" s="1"/>
  <c r="F28" i="77" s="1"/>
  <c r="G28" i="2"/>
  <c r="G28" i="1" s="1"/>
  <c r="G28" i="77" s="1"/>
  <c r="H28" i="2"/>
  <c r="H28" i="1" s="1"/>
  <c r="H28" i="77" s="1"/>
  <c r="I28" i="2"/>
  <c r="I28" i="1" s="1"/>
  <c r="I28" i="77" s="1"/>
  <c r="J28" i="2"/>
  <c r="J28" i="1" s="1"/>
  <c r="J28" i="77" s="1"/>
  <c r="K28" i="2"/>
  <c r="K28" i="1" s="1"/>
  <c r="K28" i="77" s="1"/>
  <c r="L28" i="2"/>
  <c r="L28" i="1" s="1"/>
  <c r="L28" i="77" s="1"/>
  <c r="M28" i="2"/>
  <c r="M28" i="1" s="1"/>
  <c r="M28" i="77" s="1"/>
  <c r="N28" i="2"/>
  <c r="N28" i="1" s="1"/>
  <c r="N28" i="77" s="1"/>
  <c r="O28" i="2"/>
  <c r="O28" i="1" s="1"/>
  <c r="O28" i="77" s="1"/>
  <c r="P28" i="2"/>
  <c r="Q28" i="2"/>
  <c r="S28" i="2"/>
  <c r="T28" i="2"/>
  <c r="E29" i="2"/>
  <c r="E29" i="1" s="1"/>
  <c r="E29" i="77" s="1"/>
  <c r="F29" i="2"/>
  <c r="F29" i="1" s="1"/>
  <c r="F29" i="77" s="1"/>
  <c r="G29" i="2"/>
  <c r="G29" i="1" s="1"/>
  <c r="G29" i="77" s="1"/>
  <c r="H29" i="2"/>
  <c r="H29" i="1" s="1"/>
  <c r="H29" i="77" s="1"/>
  <c r="I29" i="2"/>
  <c r="I29" i="1" s="1"/>
  <c r="I29" i="77" s="1"/>
  <c r="J29" i="2"/>
  <c r="J29" i="1" s="1"/>
  <c r="J29" i="77" s="1"/>
  <c r="K29" i="2"/>
  <c r="K29" i="1" s="1"/>
  <c r="K29" i="77" s="1"/>
  <c r="L29" i="2"/>
  <c r="L29" i="1" s="1"/>
  <c r="L29" i="77" s="1"/>
  <c r="M29" i="2"/>
  <c r="M29" i="1" s="1"/>
  <c r="M29" i="77" s="1"/>
  <c r="N29" i="2"/>
  <c r="N29" i="1" s="1"/>
  <c r="N29" i="77" s="1"/>
  <c r="O29" i="2"/>
  <c r="O29" i="1" s="1"/>
  <c r="O29" i="77" s="1"/>
  <c r="P29" i="2"/>
  <c r="Q29" i="2"/>
  <c r="S29" i="2"/>
  <c r="T29" i="2"/>
  <c r="E30" i="2"/>
  <c r="E30" i="1" s="1"/>
  <c r="E30" i="77" s="1"/>
  <c r="F30" i="2"/>
  <c r="F30" i="1" s="1"/>
  <c r="F30" i="77" s="1"/>
  <c r="G30" i="2"/>
  <c r="G30" i="1" s="1"/>
  <c r="G30" i="77" s="1"/>
  <c r="H30" i="2"/>
  <c r="H30" i="1" s="1"/>
  <c r="H30" i="77" s="1"/>
  <c r="I30" i="2"/>
  <c r="I30" i="1" s="1"/>
  <c r="I30" i="77" s="1"/>
  <c r="J30" i="2"/>
  <c r="J30" i="1" s="1"/>
  <c r="J30" i="77" s="1"/>
  <c r="K30" i="2"/>
  <c r="K30" i="1" s="1"/>
  <c r="K30" i="77" s="1"/>
  <c r="L30" i="2"/>
  <c r="L30" i="1" s="1"/>
  <c r="L30" i="77" s="1"/>
  <c r="M30" i="2"/>
  <c r="M30" i="1" s="1"/>
  <c r="M30" i="77" s="1"/>
  <c r="N30" i="2"/>
  <c r="N30" i="1" s="1"/>
  <c r="N30" i="77" s="1"/>
  <c r="O30" i="2"/>
  <c r="O30" i="1" s="1"/>
  <c r="O30" i="77" s="1"/>
  <c r="P30" i="2"/>
  <c r="Q30" i="2"/>
  <c r="S30" i="2"/>
  <c r="T30" i="2"/>
  <c r="E31" i="2"/>
  <c r="E31" i="1" s="1"/>
  <c r="E31" i="77" s="1"/>
  <c r="F31" i="2"/>
  <c r="F31" i="1" s="1"/>
  <c r="F31" i="77" s="1"/>
  <c r="G31" i="2"/>
  <c r="G31" i="1" s="1"/>
  <c r="G31" i="77" s="1"/>
  <c r="H31" i="2"/>
  <c r="H31" i="1" s="1"/>
  <c r="H31" i="77" s="1"/>
  <c r="I31" i="2"/>
  <c r="I31" i="1" s="1"/>
  <c r="I31" i="77" s="1"/>
  <c r="J31" i="2"/>
  <c r="J31" i="1" s="1"/>
  <c r="J31" i="77" s="1"/>
  <c r="K31" i="2"/>
  <c r="K31" i="1" s="1"/>
  <c r="K31" i="77" s="1"/>
  <c r="L31" i="2"/>
  <c r="L31" i="1" s="1"/>
  <c r="L31" i="77" s="1"/>
  <c r="M31" i="2"/>
  <c r="M31" i="1" s="1"/>
  <c r="M31" i="77" s="1"/>
  <c r="N31" i="2"/>
  <c r="N31" i="1" s="1"/>
  <c r="N31" i="77" s="1"/>
  <c r="O31" i="2"/>
  <c r="O31" i="1" s="1"/>
  <c r="O31" i="77" s="1"/>
  <c r="P31" i="2"/>
  <c r="Q31" i="2"/>
  <c r="S31" i="2"/>
  <c r="T31" i="2"/>
  <c r="E32" i="2"/>
  <c r="E32" i="1" s="1"/>
  <c r="E32" i="77" s="1"/>
  <c r="F32" i="2"/>
  <c r="F32" i="1" s="1"/>
  <c r="F32" i="77" s="1"/>
  <c r="G32" i="2"/>
  <c r="G32" i="1" s="1"/>
  <c r="G32" i="77" s="1"/>
  <c r="H32" i="2"/>
  <c r="H32" i="1" s="1"/>
  <c r="H32" i="77" s="1"/>
  <c r="I32" i="2"/>
  <c r="I32" i="1" s="1"/>
  <c r="I32" i="77" s="1"/>
  <c r="J32" i="2"/>
  <c r="J32" i="1" s="1"/>
  <c r="J32" i="77" s="1"/>
  <c r="K32" i="2"/>
  <c r="K32" i="1" s="1"/>
  <c r="K32" i="77" s="1"/>
  <c r="L32" i="2"/>
  <c r="L32" i="1" s="1"/>
  <c r="L32" i="77" s="1"/>
  <c r="M32" i="2"/>
  <c r="M32" i="1" s="1"/>
  <c r="M32" i="77" s="1"/>
  <c r="N32" i="2"/>
  <c r="N32" i="1" s="1"/>
  <c r="N32" i="77" s="1"/>
  <c r="O32" i="2"/>
  <c r="O32" i="1" s="1"/>
  <c r="O32" i="77" s="1"/>
  <c r="P32" i="2"/>
  <c r="Q32" i="2"/>
  <c r="S32" i="2"/>
  <c r="T32" i="2"/>
  <c r="E33" i="2"/>
  <c r="E33" i="1" s="1"/>
  <c r="E33" i="77" s="1"/>
  <c r="F33" i="2"/>
  <c r="F33" i="1" s="1"/>
  <c r="F33" i="77" s="1"/>
  <c r="G33" i="2"/>
  <c r="G33" i="1" s="1"/>
  <c r="G33" i="77" s="1"/>
  <c r="H33" i="2"/>
  <c r="H33" i="1" s="1"/>
  <c r="H33" i="77" s="1"/>
  <c r="I33" i="2"/>
  <c r="I33" i="1" s="1"/>
  <c r="I33" i="77" s="1"/>
  <c r="J33" i="2"/>
  <c r="J33" i="1" s="1"/>
  <c r="J33" i="77" s="1"/>
  <c r="K33" i="2"/>
  <c r="K33" i="1" s="1"/>
  <c r="K33" i="77" s="1"/>
  <c r="L33" i="2"/>
  <c r="L33" i="1" s="1"/>
  <c r="L33" i="77" s="1"/>
  <c r="M33" i="2"/>
  <c r="M33" i="1" s="1"/>
  <c r="M33" i="77" s="1"/>
  <c r="N33" i="2"/>
  <c r="N33" i="1" s="1"/>
  <c r="N33" i="77" s="1"/>
  <c r="O33" i="2"/>
  <c r="O33" i="1" s="1"/>
  <c r="O33" i="77" s="1"/>
  <c r="P33" i="2"/>
  <c r="Q33" i="2"/>
  <c r="S33" i="2"/>
  <c r="T33" i="2"/>
  <c r="E34" i="2"/>
  <c r="E34" i="1" s="1"/>
  <c r="E34" i="77" s="1"/>
  <c r="F34" i="2"/>
  <c r="F34" i="1" s="1"/>
  <c r="F34" i="77" s="1"/>
  <c r="G34" i="2"/>
  <c r="G34" i="1" s="1"/>
  <c r="G34" i="77" s="1"/>
  <c r="H34" i="2"/>
  <c r="H34" i="1" s="1"/>
  <c r="H34" i="77" s="1"/>
  <c r="I34" i="2"/>
  <c r="I34" i="1" s="1"/>
  <c r="I34" i="77" s="1"/>
  <c r="J34" i="2"/>
  <c r="J34" i="1" s="1"/>
  <c r="J34" i="77" s="1"/>
  <c r="K34" i="2"/>
  <c r="K34" i="1" s="1"/>
  <c r="K34" i="77" s="1"/>
  <c r="L34" i="2"/>
  <c r="L34" i="1" s="1"/>
  <c r="L34" i="77" s="1"/>
  <c r="M34" i="2"/>
  <c r="M34" i="1" s="1"/>
  <c r="M34" i="77" s="1"/>
  <c r="N34" i="2"/>
  <c r="N34" i="1" s="1"/>
  <c r="N34" i="77" s="1"/>
  <c r="O34" i="2"/>
  <c r="O34" i="1" s="1"/>
  <c r="O34" i="77" s="1"/>
  <c r="P34" i="2"/>
  <c r="Q34" i="2"/>
  <c r="S34" i="2"/>
  <c r="T34" i="2"/>
  <c r="E35" i="2"/>
  <c r="E35" i="1" s="1"/>
  <c r="E35" i="77" s="1"/>
  <c r="F35" i="2"/>
  <c r="F35" i="1" s="1"/>
  <c r="F35" i="77" s="1"/>
  <c r="G35" i="2"/>
  <c r="G35" i="1" s="1"/>
  <c r="G35" i="77" s="1"/>
  <c r="H35" i="2"/>
  <c r="H35" i="1" s="1"/>
  <c r="H35" i="77" s="1"/>
  <c r="I35" i="2"/>
  <c r="I35" i="1" s="1"/>
  <c r="I35" i="77" s="1"/>
  <c r="J35" i="2"/>
  <c r="J35" i="1" s="1"/>
  <c r="J35" i="77" s="1"/>
  <c r="K35" i="2"/>
  <c r="K35" i="1" s="1"/>
  <c r="K35" i="77" s="1"/>
  <c r="L35" i="2"/>
  <c r="L35" i="1" s="1"/>
  <c r="L35" i="77" s="1"/>
  <c r="M35" i="2"/>
  <c r="M35" i="1" s="1"/>
  <c r="M35" i="77" s="1"/>
  <c r="N35" i="2"/>
  <c r="N35" i="1" s="1"/>
  <c r="N35" i="77" s="1"/>
  <c r="O35" i="2"/>
  <c r="O35" i="1" s="1"/>
  <c r="O35" i="77" s="1"/>
  <c r="P35" i="2"/>
  <c r="Q35" i="2"/>
  <c r="S35" i="2"/>
  <c r="T35" i="2"/>
  <c r="E36" i="2"/>
  <c r="E36" i="1" s="1"/>
  <c r="E36" i="77" s="1"/>
  <c r="F36" i="2"/>
  <c r="F36" i="1" s="1"/>
  <c r="F36" i="77" s="1"/>
  <c r="G36" i="2"/>
  <c r="G36" i="1" s="1"/>
  <c r="G36" i="77" s="1"/>
  <c r="H36" i="2"/>
  <c r="H36" i="1" s="1"/>
  <c r="H36" i="77" s="1"/>
  <c r="I36" i="2"/>
  <c r="I36" i="1" s="1"/>
  <c r="I36" i="77" s="1"/>
  <c r="J36" i="2"/>
  <c r="J36" i="1" s="1"/>
  <c r="J36" i="77" s="1"/>
  <c r="K36" i="2"/>
  <c r="K36" i="1" s="1"/>
  <c r="K36" i="77" s="1"/>
  <c r="L36" i="2"/>
  <c r="L36" i="1" s="1"/>
  <c r="L36" i="77" s="1"/>
  <c r="M36" i="2"/>
  <c r="M36" i="1" s="1"/>
  <c r="M36" i="77" s="1"/>
  <c r="N36" i="2"/>
  <c r="N36" i="1" s="1"/>
  <c r="N36" i="77" s="1"/>
  <c r="O36" i="2"/>
  <c r="O36" i="1" s="1"/>
  <c r="O36" i="77" s="1"/>
  <c r="P36" i="2"/>
  <c r="Q36" i="2"/>
  <c r="S36" i="2"/>
  <c r="T36" i="2"/>
  <c r="E37" i="2"/>
  <c r="E37" i="1" s="1"/>
  <c r="E37" i="77" s="1"/>
  <c r="F37" i="2"/>
  <c r="F37" i="1" s="1"/>
  <c r="F37" i="77" s="1"/>
  <c r="G37" i="2"/>
  <c r="G37" i="1" s="1"/>
  <c r="G37" i="77" s="1"/>
  <c r="H37" i="2"/>
  <c r="H37" i="1" s="1"/>
  <c r="H37" i="77" s="1"/>
  <c r="I37" i="2"/>
  <c r="I37" i="1" s="1"/>
  <c r="I37" i="77" s="1"/>
  <c r="J37" i="2"/>
  <c r="J37" i="1" s="1"/>
  <c r="J37" i="77" s="1"/>
  <c r="K37" i="2"/>
  <c r="K37" i="1" s="1"/>
  <c r="K37" i="77" s="1"/>
  <c r="L37" i="2"/>
  <c r="L37" i="1" s="1"/>
  <c r="L37" i="77" s="1"/>
  <c r="M37" i="2"/>
  <c r="M37" i="1" s="1"/>
  <c r="M37" i="77" s="1"/>
  <c r="N37" i="2"/>
  <c r="N37" i="1" s="1"/>
  <c r="N37" i="77" s="1"/>
  <c r="O37" i="2"/>
  <c r="O37" i="1" s="1"/>
  <c r="O37" i="77" s="1"/>
  <c r="P37" i="2"/>
  <c r="Q37" i="2"/>
  <c r="S37" i="2"/>
  <c r="T37" i="2"/>
  <c r="E38" i="2"/>
  <c r="E38" i="1" s="1"/>
  <c r="E38" i="77" s="1"/>
  <c r="F38" i="2"/>
  <c r="F38" i="1" s="1"/>
  <c r="F38" i="77" s="1"/>
  <c r="G38" i="2"/>
  <c r="G38" i="1" s="1"/>
  <c r="G38" i="77" s="1"/>
  <c r="H38" i="2"/>
  <c r="H38" i="1" s="1"/>
  <c r="H38" i="77" s="1"/>
  <c r="I38" i="2"/>
  <c r="I38" i="1" s="1"/>
  <c r="I38" i="77" s="1"/>
  <c r="J38" i="2"/>
  <c r="J38" i="1" s="1"/>
  <c r="J38" i="77" s="1"/>
  <c r="K38" i="2"/>
  <c r="K38" i="1" s="1"/>
  <c r="K38" i="77" s="1"/>
  <c r="L38" i="2"/>
  <c r="L38" i="1" s="1"/>
  <c r="L38" i="77" s="1"/>
  <c r="M38" i="2"/>
  <c r="M38" i="1" s="1"/>
  <c r="M38" i="77" s="1"/>
  <c r="N38" i="2"/>
  <c r="N38" i="1" s="1"/>
  <c r="N38" i="77" s="1"/>
  <c r="O38" i="2"/>
  <c r="O38" i="1" s="1"/>
  <c r="O38" i="77" s="1"/>
  <c r="P38" i="2"/>
  <c r="Q38" i="2"/>
  <c r="S38" i="2"/>
  <c r="T38" i="2"/>
  <c r="E39" i="2"/>
  <c r="E39" i="1" s="1"/>
  <c r="E39" i="77" s="1"/>
  <c r="F39" i="2"/>
  <c r="F39" i="1" s="1"/>
  <c r="F39" i="77" s="1"/>
  <c r="G39" i="2"/>
  <c r="G39" i="1" s="1"/>
  <c r="G39" i="77" s="1"/>
  <c r="H39" i="2"/>
  <c r="H39" i="1" s="1"/>
  <c r="H39" i="77" s="1"/>
  <c r="I39" i="2"/>
  <c r="I39" i="1" s="1"/>
  <c r="I39" i="77" s="1"/>
  <c r="J39" i="2"/>
  <c r="J39" i="1" s="1"/>
  <c r="J39" i="77" s="1"/>
  <c r="K39" i="2"/>
  <c r="K39" i="1" s="1"/>
  <c r="K39" i="77" s="1"/>
  <c r="L39" i="2"/>
  <c r="L39" i="1" s="1"/>
  <c r="L39" i="77" s="1"/>
  <c r="M39" i="2"/>
  <c r="M39" i="1" s="1"/>
  <c r="M39" i="77" s="1"/>
  <c r="N39" i="2"/>
  <c r="N39" i="1" s="1"/>
  <c r="N39" i="77" s="1"/>
  <c r="O39" i="2"/>
  <c r="O39" i="1" s="1"/>
  <c r="O39" i="77" s="1"/>
  <c r="P39" i="2"/>
  <c r="Q39" i="2"/>
  <c r="S39" i="2"/>
  <c r="T39" i="2"/>
  <c r="E40" i="2"/>
  <c r="E40" i="1" s="1"/>
  <c r="E40" i="77" s="1"/>
  <c r="F40" i="2"/>
  <c r="F40" i="1" s="1"/>
  <c r="F40" i="77" s="1"/>
  <c r="G40" i="2"/>
  <c r="G40" i="1" s="1"/>
  <c r="G40" i="77" s="1"/>
  <c r="H40" i="2"/>
  <c r="H40" i="1" s="1"/>
  <c r="H40" i="77" s="1"/>
  <c r="I40" i="2"/>
  <c r="I40" i="1" s="1"/>
  <c r="I40" i="77" s="1"/>
  <c r="J40" i="2"/>
  <c r="J40" i="1" s="1"/>
  <c r="J40" i="77" s="1"/>
  <c r="K40" i="2"/>
  <c r="K40" i="1" s="1"/>
  <c r="K40" i="77" s="1"/>
  <c r="L40" i="2"/>
  <c r="L40" i="1" s="1"/>
  <c r="L40" i="77" s="1"/>
  <c r="M40" i="2"/>
  <c r="M40" i="1" s="1"/>
  <c r="M40" i="77" s="1"/>
  <c r="N40" i="2"/>
  <c r="N40" i="1" s="1"/>
  <c r="N40" i="77" s="1"/>
  <c r="O40" i="2"/>
  <c r="O40" i="1" s="1"/>
  <c r="O40" i="77" s="1"/>
  <c r="P40" i="2"/>
  <c r="Q40" i="2"/>
  <c r="S40" i="2"/>
  <c r="T40" i="2"/>
  <c r="E41" i="2"/>
  <c r="E41" i="1" s="1"/>
  <c r="E41" i="77" s="1"/>
  <c r="F41" i="2"/>
  <c r="F41" i="1" s="1"/>
  <c r="F41" i="77" s="1"/>
  <c r="G41" i="2"/>
  <c r="G41" i="1" s="1"/>
  <c r="G41" i="77" s="1"/>
  <c r="H41" i="2"/>
  <c r="H41" i="1" s="1"/>
  <c r="H41" i="77" s="1"/>
  <c r="I41" i="2"/>
  <c r="I41" i="1" s="1"/>
  <c r="I41" i="77" s="1"/>
  <c r="J41" i="2"/>
  <c r="J41" i="1" s="1"/>
  <c r="J41" i="77" s="1"/>
  <c r="K41" i="2"/>
  <c r="K41" i="1" s="1"/>
  <c r="K41" i="77" s="1"/>
  <c r="L41" i="2"/>
  <c r="L41" i="1" s="1"/>
  <c r="L41" i="77" s="1"/>
  <c r="M41" i="2"/>
  <c r="M41" i="1" s="1"/>
  <c r="M41" i="77" s="1"/>
  <c r="N41" i="2"/>
  <c r="N41" i="1" s="1"/>
  <c r="N41" i="77" s="1"/>
  <c r="O41" i="2"/>
  <c r="O41" i="1" s="1"/>
  <c r="O41" i="77" s="1"/>
  <c r="P41" i="2"/>
  <c r="Q41" i="2"/>
  <c r="S41" i="2"/>
  <c r="T41" i="2"/>
  <c r="E42" i="2"/>
  <c r="E42" i="1" s="1"/>
  <c r="E42" i="77" s="1"/>
  <c r="F42" i="2"/>
  <c r="F42" i="1" s="1"/>
  <c r="F42" i="77" s="1"/>
  <c r="G42" i="2"/>
  <c r="G42" i="1" s="1"/>
  <c r="G42" i="77" s="1"/>
  <c r="H42" i="2"/>
  <c r="H42" i="1" s="1"/>
  <c r="H42" i="77" s="1"/>
  <c r="I42" i="2"/>
  <c r="I42" i="1" s="1"/>
  <c r="I42" i="77" s="1"/>
  <c r="J42" i="2"/>
  <c r="J42" i="1" s="1"/>
  <c r="J42" i="77" s="1"/>
  <c r="K42" i="2"/>
  <c r="K42" i="1" s="1"/>
  <c r="K42" i="77" s="1"/>
  <c r="L42" i="2"/>
  <c r="L42" i="1" s="1"/>
  <c r="L42" i="77" s="1"/>
  <c r="M42" i="2"/>
  <c r="M42" i="1" s="1"/>
  <c r="M42" i="77" s="1"/>
  <c r="N42" i="2"/>
  <c r="N42" i="1" s="1"/>
  <c r="N42" i="77" s="1"/>
  <c r="O42" i="2"/>
  <c r="O42" i="1" s="1"/>
  <c r="O42" i="77" s="1"/>
  <c r="P42" i="2"/>
  <c r="Q42" i="2"/>
  <c r="S42" i="2"/>
  <c r="T42" i="2"/>
  <c r="E43" i="2"/>
  <c r="E43" i="1" s="1"/>
  <c r="E43" i="77" s="1"/>
  <c r="F43" i="2"/>
  <c r="F43" i="1" s="1"/>
  <c r="F43" i="77" s="1"/>
  <c r="G43" i="2"/>
  <c r="G43" i="1" s="1"/>
  <c r="G43" i="77" s="1"/>
  <c r="H43" i="2"/>
  <c r="H43" i="1" s="1"/>
  <c r="H43" i="77" s="1"/>
  <c r="I43" i="2"/>
  <c r="I43" i="1" s="1"/>
  <c r="I43" i="77" s="1"/>
  <c r="J43" i="2"/>
  <c r="J43" i="1" s="1"/>
  <c r="J43" i="77" s="1"/>
  <c r="K43" i="2"/>
  <c r="K43" i="1" s="1"/>
  <c r="K43" i="77" s="1"/>
  <c r="L43" i="2"/>
  <c r="L43" i="1" s="1"/>
  <c r="L43" i="77" s="1"/>
  <c r="M43" i="2"/>
  <c r="M43" i="1" s="1"/>
  <c r="M43" i="77" s="1"/>
  <c r="N43" i="2"/>
  <c r="N43" i="1" s="1"/>
  <c r="N43" i="77" s="1"/>
  <c r="O43" i="2"/>
  <c r="O43" i="1" s="1"/>
  <c r="O43" i="77" s="1"/>
  <c r="P43" i="2"/>
  <c r="Q43" i="2"/>
  <c r="S43" i="2"/>
  <c r="T43" i="2"/>
  <c r="E44" i="2"/>
  <c r="E44" i="1" s="1"/>
  <c r="E44" i="77" s="1"/>
  <c r="F44" i="2"/>
  <c r="F44" i="1" s="1"/>
  <c r="F44" i="77" s="1"/>
  <c r="G44" i="2"/>
  <c r="G44" i="1" s="1"/>
  <c r="G44" i="77" s="1"/>
  <c r="H44" i="2"/>
  <c r="H44" i="1" s="1"/>
  <c r="H44" i="77" s="1"/>
  <c r="I44" i="2"/>
  <c r="I44" i="1" s="1"/>
  <c r="I44" i="77" s="1"/>
  <c r="J44" i="2"/>
  <c r="J44" i="1" s="1"/>
  <c r="J44" i="77" s="1"/>
  <c r="K44" i="2"/>
  <c r="K44" i="1" s="1"/>
  <c r="K44" i="77" s="1"/>
  <c r="L44" i="2"/>
  <c r="L44" i="1" s="1"/>
  <c r="L44" i="77" s="1"/>
  <c r="M44" i="2"/>
  <c r="M44" i="1" s="1"/>
  <c r="M44" i="77" s="1"/>
  <c r="N44" i="2"/>
  <c r="N44" i="1" s="1"/>
  <c r="N44" i="77" s="1"/>
  <c r="O44" i="2"/>
  <c r="O44" i="1" s="1"/>
  <c r="O44" i="77" s="1"/>
  <c r="P44" i="2"/>
  <c r="Q44" i="2"/>
  <c r="S44" i="2"/>
  <c r="T44" i="2"/>
  <c r="E45" i="2"/>
  <c r="E45" i="1" s="1"/>
  <c r="E45" i="77" s="1"/>
  <c r="F45" i="2"/>
  <c r="F45" i="1" s="1"/>
  <c r="F45" i="77" s="1"/>
  <c r="G45" i="2"/>
  <c r="G45" i="1" s="1"/>
  <c r="G45" i="77" s="1"/>
  <c r="H45" i="2"/>
  <c r="H45" i="1" s="1"/>
  <c r="H45" i="77" s="1"/>
  <c r="I45" i="2"/>
  <c r="I45" i="1" s="1"/>
  <c r="I45" i="77" s="1"/>
  <c r="J45" i="2"/>
  <c r="J45" i="1" s="1"/>
  <c r="J45" i="77" s="1"/>
  <c r="K45" i="2"/>
  <c r="K45" i="1" s="1"/>
  <c r="K45" i="77" s="1"/>
  <c r="L45" i="2"/>
  <c r="L45" i="1" s="1"/>
  <c r="L45" i="77" s="1"/>
  <c r="M45" i="2"/>
  <c r="M45" i="1" s="1"/>
  <c r="M45" i="77" s="1"/>
  <c r="N45" i="2"/>
  <c r="N45" i="1" s="1"/>
  <c r="N45" i="77" s="1"/>
  <c r="O45" i="2"/>
  <c r="O45" i="1" s="1"/>
  <c r="O45" i="77" s="1"/>
  <c r="P45" i="2"/>
  <c r="Q45" i="2"/>
  <c r="S45" i="2"/>
  <c r="T45" i="2"/>
  <c r="E46" i="2"/>
  <c r="E46" i="1" s="1"/>
  <c r="E46" i="77" s="1"/>
  <c r="F46" i="2"/>
  <c r="F46" i="1" s="1"/>
  <c r="F46" i="77" s="1"/>
  <c r="G46" i="2"/>
  <c r="G46" i="1" s="1"/>
  <c r="G46" i="77" s="1"/>
  <c r="H46" i="2"/>
  <c r="H46" i="1" s="1"/>
  <c r="H46" i="77" s="1"/>
  <c r="I46" i="2"/>
  <c r="I46" i="1" s="1"/>
  <c r="I46" i="77" s="1"/>
  <c r="J46" i="2"/>
  <c r="J46" i="1" s="1"/>
  <c r="J46" i="77" s="1"/>
  <c r="K46" i="2"/>
  <c r="K46" i="1" s="1"/>
  <c r="K46" i="77" s="1"/>
  <c r="L46" i="2"/>
  <c r="L46" i="1" s="1"/>
  <c r="L46" i="77" s="1"/>
  <c r="M46" i="2"/>
  <c r="M46" i="1" s="1"/>
  <c r="M46" i="77" s="1"/>
  <c r="N46" i="2"/>
  <c r="N46" i="1" s="1"/>
  <c r="N46" i="77" s="1"/>
  <c r="O46" i="2"/>
  <c r="O46" i="1" s="1"/>
  <c r="O46" i="77" s="1"/>
  <c r="P46" i="2"/>
  <c r="Q46" i="2"/>
  <c r="S46" i="2"/>
  <c r="T46" i="2"/>
  <c r="E47" i="2"/>
  <c r="E47" i="1" s="1"/>
  <c r="E47" i="77" s="1"/>
  <c r="F47" i="2"/>
  <c r="F47" i="1" s="1"/>
  <c r="F47" i="77" s="1"/>
  <c r="G47" i="2"/>
  <c r="G47" i="1" s="1"/>
  <c r="G47" i="77" s="1"/>
  <c r="H47" i="2"/>
  <c r="H47" i="1" s="1"/>
  <c r="H47" i="77" s="1"/>
  <c r="I47" i="2"/>
  <c r="I47" i="1" s="1"/>
  <c r="I47" i="77" s="1"/>
  <c r="J47" i="2"/>
  <c r="J47" i="1" s="1"/>
  <c r="J47" i="77" s="1"/>
  <c r="K47" i="2"/>
  <c r="K47" i="1" s="1"/>
  <c r="K47" i="77" s="1"/>
  <c r="L47" i="2"/>
  <c r="L47" i="1" s="1"/>
  <c r="L47" i="77" s="1"/>
  <c r="M47" i="2"/>
  <c r="M47" i="1" s="1"/>
  <c r="M47" i="77" s="1"/>
  <c r="N47" i="2"/>
  <c r="N47" i="1" s="1"/>
  <c r="N47" i="77" s="1"/>
  <c r="O47" i="2"/>
  <c r="O47" i="1" s="1"/>
  <c r="O47" i="77" s="1"/>
  <c r="P47" i="2"/>
  <c r="Q47" i="2"/>
  <c r="S47" i="2"/>
  <c r="T47" i="2"/>
  <c r="E48" i="2"/>
  <c r="E48" i="1" s="1"/>
  <c r="E48" i="77" s="1"/>
  <c r="F48" i="2"/>
  <c r="F48" i="1" s="1"/>
  <c r="F48" i="77" s="1"/>
  <c r="G48" i="2"/>
  <c r="G48" i="1" s="1"/>
  <c r="G48" i="77" s="1"/>
  <c r="H48" i="2"/>
  <c r="H48" i="1" s="1"/>
  <c r="H48" i="77" s="1"/>
  <c r="I48" i="2"/>
  <c r="I48" i="1" s="1"/>
  <c r="I48" i="77" s="1"/>
  <c r="J48" i="2"/>
  <c r="J48" i="1" s="1"/>
  <c r="J48" i="77" s="1"/>
  <c r="K48" i="2"/>
  <c r="K48" i="1" s="1"/>
  <c r="K48" i="77" s="1"/>
  <c r="L48" i="2"/>
  <c r="L48" i="1" s="1"/>
  <c r="L48" i="77" s="1"/>
  <c r="M48" i="2"/>
  <c r="M48" i="1" s="1"/>
  <c r="M48" i="77" s="1"/>
  <c r="N48" i="2"/>
  <c r="N48" i="1" s="1"/>
  <c r="N48" i="77" s="1"/>
  <c r="O48" i="2"/>
  <c r="O48" i="1" s="1"/>
  <c r="O48" i="77" s="1"/>
  <c r="P48" i="2"/>
  <c r="Q48" i="2"/>
  <c r="S48" i="2"/>
  <c r="T48" i="2"/>
  <c r="E49" i="2"/>
  <c r="E49" i="1" s="1"/>
  <c r="E49" i="77" s="1"/>
  <c r="F49" i="2"/>
  <c r="F49" i="1" s="1"/>
  <c r="F49" i="77" s="1"/>
  <c r="G49" i="2"/>
  <c r="G49" i="1" s="1"/>
  <c r="G49" i="77" s="1"/>
  <c r="H49" i="2"/>
  <c r="H49" i="1" s="1"/>
  <c r="H49" i="77" s="1"/>
  <c r="I49" i="2"/>
  <c r="I49" i="1" s="1"/>
  <c r="I49" i="77" s="1"/>
  <c r="J49" i="2"/>
  <c r="J49" i="1" s="1"/>
  <c r="J49" i="77" s="1"/>
  <c r="K49" i="2"/>
  <c r="K49" i="1" s="1"/>
  <c r="K49" i="77" s="1"/>
  <c r="L49" i="2"/>
  <c r="L49" i="1" s="1"/>
  <c r="L49" i="77" s="1"/>
  <c r="M49" i="2"/>
  <c r="M49" i="1" s="1"/>
  <c r="M49" i="77" s="1"/>
  <c r="N49" i="2"/>
  <c r="N49" i="1" s="1"/>
  <c r="N49" i="77" s="1"/>
  <c r="O49" i="2"/>
  <c r="O49" i="1" s="1"/>
  <c r="O49" i="77" s="1"/>
  <c r="P49" i="2"/>
  <c r="Q49" i="2"/>
  <c r="S49" i="2"/>
  <c r="T49" i="2"/>
  <c r="E50" i="2"/>
  <c r="E50" i="1" s="1"/>
  <c r="E50" i="77" s="1"/>
  <c r="F50" i="2"/>
  <c r="F50" i="1" s="1"/>
  <c r="F50" i="77" s="1"/>
  <c r="G50" i="2"/>
  <c r="G50" i="1" s="1"/>
  <c r="G50" i="77" s="1"/>
  <c r="H50" i="2"/>
  <c r="H50" i="1" s="1"/>
  <c r="H50" i="77" s="1"/>
  <c r="I50" i="2"/>
  <c r="I50" i="1" s="1"/>
  <c r="I50" i="77" s="1"/>
  <c r="J50" i="2"/>
  <c r="J50" i="1" s="1"/>
  <c r="J50" i="77" s="1"/>
  <c r="K50" i="2"/>
  <c r="K50" i="1" s="1"/>
  <c r="K50" i="77" s="1"/>
  <c r="L50" i="2"/>
  <c r="L50" i="1" s="1"/>
  <c r="L50" i="77" s="1"/>
  <c r="M50" i="2"/>
  <c r="M50" i="1" s="1"/>
  <c r="M50" i="77" s="1"/>
  <c r="N50" i="2"/>
  <c r="N50" i="1" s="1"/>
  <c r="N50" i="77" s="1"/>
  <c r="O50" i="2"/>
  <c r="O50" i="1" s="1"/>
  <c r="O50" i="77" s="1"/>
  <c r="P50" i="2"/>
  <c r="Q50" i="2"/>
  <c r="S50" i="2"/>
  <c r="T50" i="2"/>
  <c r="E51" i="2"/>
  <c r="E51" i="1" s="1"/>
  <c r="E51" i="77" s="1"/>
  <c r="F51" i="2"/>
  <c r="F51" i="1" s="1"/>
  <c r="F51" i="77" s="1"/>
  <c r="G51" i="2"/>
  <c r="G51" i="1" s="1"/>
  <c r="G51" i="77" s="1"/>
  <c r="H51" i="2"/>
  <c r="H51" i="1" s="1"/>
  <c r="H51" i="77" s="1"/>
  <c r="I51" i="2"/>
  <c r="I51" i="1" s="1"/>
  <c r="I51" i="77" s="1"/>
  <c r="J51" i="2"/>
  <c r="J51" i="1" s="1"/>
  <c r="J51" i="77" s="1"/>
  <c r="K51" i="2"/>
  <c r="K51" i="1" s="1"/>
  <c r="K51" i="77" s="1"/>
  <c r="L51" i="2"/>
  <c r="L51" i="1" s="1"/>
  <c r="L51" i="77" s="1"/>
  <c r="M51" i="2"/>
  <c r="M51" i="1" s="1"/>
  <c r="M51" i="77" s="1"/>
  <c r="N51" i="2"/>
  <c r="N51" i="1" s="1"/>
  <c r="N51" i="77" s="1"/>
  <c r="O51" i="2"/>
  <c r="O51" i="1" s="1"/>
  <c r="O51" i="77" s="1"/>
  <c r="P51" i="2"/>
  <c r="Q51" i="2"/>
  <c r="S51" i="2"/>
  <c r="T51" i="2"/>
  <c r="E52" i="2"/>
  <c r="E52" i="1" s="1"/>
  <c r="E52" i="77" s="1"/>
  <c r="F52" i="2"/>
  <c r="F52" i="1" s="1"/>
  <c r="F52" i="77" s="1"/>
  <c r="G52" i="2"/>
  <c r="G52" i="1" s="1"/>
  <c r="G52" i="77" s="1"/>
  <c r="H52" i="2"/>
  <c r="H52" i="1" s="1"/>
  <c r="H52" i="77" s="1"/>
  <c r="I52" i="2"/>
  <c r="I52" i="1" s="1"/>
  <c r="I52" i="77" s="1"/>
  <c r="J52" i="2"/>
  <c r="J52" i="1" s="1"/>
  <c r="J52" i="77" s="1"/>
  <c r="K52" i="2"/>
  <c r="K52" i="1" s="1"/>
  <c r="K52" i="77" s="1"/>
  <c r="L52" i="2"/>
  <c r="L52" i="1" s="1"/>
  <c r="L52" i="77" s="1"/>
  <c r="M52" i="2"/>
  <c r="M52" i="1" s="1"/>
  <c r="M52" i="77" s="1"/>
  <c r="N52" i="2"/>
  <c r="N52" i="1" s="1"/>
  <c r="N52" i="77" s="1"/>
  <c r="O52" i="2"/>
  <c r="O52" i="1" s="1"/>
  <c r="O52" i="77" s="1"/>
  <c r="P52" i="2"/>
  <c r="Q52" i="2"/>
  <c r="S52" i="2"/>
  <c r="T52" i="2"/>
  <c r="E53" i="2"/>
  <c r="E53" i="1" s="1"/>
  <c r="E53" i="77" s="1"/>
  <c r="F53" i="2"/>
  <c r="F53" i="1" s="1"/>
  <c r="F53" i="77" s="1"/>
  <c r="G53" i="2"/>
  <c r="G53" i="1" s="1"/>
  <c r="G53" i="77" s="1"/>
  <c r="H53" i="2"/>
  <c r="H53" i="1" s="1"/>
  <c r="H53" i="77" s="1"/>
  <c r="I53" i="2"/>
  <c r="I53" i="1" s="1"/>
  <c r="I53" i="77" s="1"/>
  <c r="J53" i="2"/>
  <c r="J53" i="1" s="1"/>
  <c r="J53" i="77" s="1"/>
  <c r="K53" i="2"/>
  <c r="K53" i="1" s="1"/>
  <c r="K53" i="77" s="1"/>
  <c r="L53" i="2"/>
  <c r="L53" i="1" s="1"/>
  <c r="L53" i="77" s="1"/>
  <c r="M53" i="2"/>
  <c r="M53" i="1" s="1"/>
  <c r="M53" i="77" s="1"/>
  <c r="N53" i="2"/>
  <c r="N53" i="1" s="1"/>
  <c r="N53" i="77" s="1"/>
  <c r="O53" i="2"/>
  <c r="O53" i="1" s="1"/>
  <c r="O53" i="77" s="1"/>
  <c r="P53" i="2"/>
  <c r="Q53" i="2"/>
  <c r="S53" i="2"/>
  <c r="T53" i="2"/>
  <c r="E54" i="2"/>
  <c r="E54" i="1" s="1"/>
  <c r="E54" i="77" s="1"/>
  <c r="F54" i="2"/>
  <c r="F54" i="1" s="1"/>
  <c r="F54" i="77" s="1"/>
  <c r="G54" i="2"/>
  <c r="G54" i="1" s="1"/>
  <c r="G54" i="77" s="1"/>
  <c r="H54" i="2"/>
  <c r="H54" i="1" s="1"/>
  <c r="H54" i="77" s="1"/>
  <c r="I54" i="2"/>
  <c r="I54" i="1" s="1"/>
  <c r="I54" i="77" s="1"/>
  <c r="J54" i="2"/>
  <c r="J54" i="1" s="1"/>
  <c r="J54" i="77" s="1"/>
  <c r="K54" i="2"/>
  <c r="K54" i="1" s="1"/>
  <c r="K54" i="77" s="1"/>
  <c r="L54" i="2"/>
  <c r="L54" i="1" s="1"/>
  <c r="L54" i="77" s="1"/>
  <c r="M54" i="2"/>
  <c r="M54" i="1" s="1"/>
  <c r="M54" i="77" s="1"/>
  <c r="N54" i="2"/>
  <c r="N54" i="1" s="1"/>
  <c r="N54" i="77" s="1"/>
  <c r="O54" i="2"/>
  <c r="O54" i="1" s="1"/>
  <c r="O54" i="77" s="1"/>
  <c r="P54" i="2"/>
  <c r="Q54" i="2"/>
  <c r="S54" i="2"/>
  <c r="T54" i="2"/>
  <c r="E55" i="2"/>
  <c r="E55" i="1" s="1"/>
  <c r="E55" i="77" s="1"/>
  <c r="F55" i="2"/>
  <c r="F55" i="1" s="1"/>
  <c r="F55" i="77" s="1"/>
  <c r="G55" i="2"/>
  <c r="G55" i="1" s="1"/>
  <c r="G55" i="77" s="1"/>
  <c r="H55" i="2"/>
  <c r="H55" i="1" s="1"/>
  <c r="H55" i="77" s="1"/>
  <c r="I55" i="2"/>
  <c r="I55" i="1" s="1"/>
  <c r="I55" i="77" s="1"/>
  <c r="J55" i="2"/>
  <c r="J55" i="1" s="1"/>
  <c r="J55" i="77" s="1"/>
  <c r="K55" i="2"/>
  <c r="K55" i="1" s="1"/>
  <c r="K55" i="77" s="1"/>
  <c r="L55" i="2"/>
  <c r="L55" i="1" s="1"/>
  <c r="L55" i="77" s="1"/>
  <c r="M55" i="2"/>
  <c r="M55" i="1" s="1"/>
  <c r="M55" i="77" s="1"/>
  <c r="N55" i="2"/>
  <c r="N55" i="1" s="1"/>
  <c r="N55" i="77" s="1"/>
  <c r="O55" i="2"/>
  <c r="O55" i="1" s="1"/>
  <c r="O55" i="77" s="1"/>
  <c r="P55" i="2"/>
  <c r="Q55" i="2"/>
  <c r="S55" i="2"/>
  <c r="T55" i="2"/>
  <c r="B7" i="2"/>
  <c r="B7" i="1" s="1"/>
  <c r="B7" i="77" s="1"/>
  <c r="C7" i="2"/>
  <c r="C7" i="1" s="1"/>
  <c r="C7" i="77" s="1"/>
  <c r="B8" i="2"/>
  <c r="B8" i="1" s="1"/>
  <c r="B8" i="77" s="1"/>
  <c r="C8" i="2"/>
  <c r="C8" i="1" s="1"/>
  <c r="C8" i="77" s="1"/>
  <c r="B9" i="2"/>
  <c r="B9" i="1" s="1"/>
  <c r="B9" i="77" s="1"/>
  <c r="C9" i="2"/>
  <c r="C9" i="1" s="1"/>
  <c r="C9" i="77" s="1"/>
  <c r="B10" i="2"/>
  <c r="B10" i="1" s="1"/>
  <c r="B10" i="77" s="1"/>
  <c r="C10" i="2"/>
  <c r="C10" i="1" s="1"/>
  <c r="C10" i="77" s="1"/>
  <c r="B11" i="2"/>
  <c r="B11" i="1" s="1"/>
  <c r="B11" i="77" s="1"/>
  <c r="C11" i="2"/>
  <c r="C11" i="1" s="1"/>
  <c r="C11" i="77" s="1"/>
  <c r="B12" i="2"/>
  <c r="B12" i="1" s="1"/>
  <c r="B12" i="77" s="1"/>
  <c r="C12" i="2"/>
  <c r="C12" i="1" s="1"/>
  <c r="C12" i="77" s="1"/>
  <c r="B13" i="2"/>
  <c r="B13" i="1" s="1"/>
  <c r="B13" i="77" s="1"/>
  <c r="C13" i="2"/>
  <c r="C13" i="1" s="1"/>
  <c r="C13" i="77" s="1"/>
  <c r="B14" i="2"/>
  <c r="B14" i="1" s="1"/>
  <c r="B14" i="77" s="1"/>
  <c r="C14" i="2"/>
  <c r="C14" i="1" s="1"/>
  <c r="C14" i="77" s="1"/>
  <c r="B15" i="2"/>
  <c r="B15" i="1" s="1"/>
  <c r="B15" i="77" s="1"/>
  <c r="C15" i="2"/>
  <c r="C15" i="1" s="1"/>
  <c r="C15" i="77" s="1"/>
  <c r="B16" i="2"/>
  <c r="B16" i="1" s="1"/>
  <c r="B16" i="77" s="1"/>
  <c r="C16" i="2"/>
  <c r="C16" i="1" s="1"/>
  <c r="C16" i="77" s="1"/>
  <c r="B17" i="2"/>
  <c r="B17" i="1" s="1"/>
  <c r="B17" i="77" s="1"/>
  <c r="C17" i="2"/>
  <c r="C17" i="1" s="1"/>
  <c r="C17" i="77" s="1"/>
  <c r="B18" i="2"/>
  <c r="B18" i="1" s="1"/>
  <c r="B18" i="77" s="1"/>
  <c r="C18" i="2"/>
  <c r="C18" i="1" s="1"/>
  <c r="C18" i="77" s="1"/>
  <c r="B19" i="2"/>
  <c r="B19" i="1" s="1"/>
  <c r="B19" i="77" s="1"/>
  <c r="C19" i="2"/>
  <c r="C19" i="1" s="1"/>
  <c r="C19" i="77" s="1"/>
  <c r="B20" i="2"/>
  <c r="B20" i="1" s="1"/>
  <c r="B20" i="77" s="1"/>
  <c r="C20" i="2"/>
  <c r="C20" i="1" s="1"/>
  <c r="C20" i="77" s="1"/>
  <c r="B21" i="2"/>
  <c r="B21" i="1" s="1"/>
  <c r="B21" i="77" s="1"/>
  <c r="C21" i="2"/>
  <c r="C21" i="1" s="1"/>
  <c r="C21" i="77" s="1"/>
  <c r="B22" i="2"/>
  <c r="B22" i="1" s="1"/>
  <c r="B22" i="77" s="1"/>
  <c r="C22" i="2"/>
  <c r="C22" i="1" s="1"/>
  <c r="C22" i="77" s="1"/>
  <c r="B23" i="2"/>
  <c r="B23" i="1" s="1"/>
  <c r="B23" i="77" s="1"/>
  <c r="C23" i="2"/>
  <c r="C23" i="1" s="1"/>
  <c r="C23" i="77" s="1"/>
  <c r="B24" i="2"/>
  <c r="B24" i="1" s="1"/>
  <c r="B24" i="77" s="1"/>
  <c r="C24" i="2"/>
  <c r="C24" i="1" s="1"/>
  <c r="C24" i="77" s="1"/>
  <c r="B25" i="2"/>
  <c r="B25" i="1" s="1"/>
  <c r="B25" i="77" s="1"/>
  <c r="C25" i="2"/>
  <c r="C25" i="1" s="1"/>
  <c r="C25" i="77" s="1"/>
  <c r="B26" i="2"/>
  <c r="B26" i="1" s="1"/>
  <c r="B26" i="77" s="1"/>
  <c r="C26" i="2"/>
  <c r="C26" i="1" s="1"/>
  <c r="C26" i="77" s="1"/>
  <c r="B27" i="2"/>
  <c r="B27" i="1" s="1"/>
  <c r="B27" i="77" s="1"/>
  <c r="C27" i="2"/>
  <c r="C27" i="1" s="1"/>
  <c r="C27" i="77" s="1"/>
  <c r="B28" i="2"/>
  <c r="B28" i="1" s="1"/>
  <c r="B28" i="77" s="1"/>
  <c r="C28" i="2"/>
  <c r="C28" i="1" s="1"/>
  <c r="C28" i="77" s="1"/>
  <c r="B29" i="2"/>
  <c r="B29" i="1" s="1"/>
  <c r="B29" i="77" s="1"/>
  <c r="C29" i="2"/>
  <c r="C29" i="1" s="1"/>
  <c r="C29" i="77" s="1"/>
  <c r="B30" i="2"/>
  <c r="B30" i="1" s="1"/>
  <c r="B30" i="77" s="1"/>
  <c r="C30" i="2"/>
  <c r="C30" i="1" s="1"/>
  <c r="C30" i="77" s="1"/>
  <c r="B31" i="2"/>
  <c r="B31" i="1" s="1"/>
  <c r="B31" i="77" s="1"/>
  <c r="C31" i="2"/>
  <c r="C31" i="1" s="1"/>
  <c r="C31" i="77" s="1"/>
  <c r="B32" i="2"/>
  <c r="B32" i="1" s="1"/>
  <c r="B32" i="77" s="1"/>
  <c r="C32" i="2"/>
  <c r="C32" i="1" s="1"/>
  <c r="C32" i="77" s="1"/>
  <c r="B33" i="2"/>
  <c r="B33" i="1" s="1"/>
  <c r="B33" i="77" s="1"/>
  <c r="C33" i="2"/>
  <c r="C33" i="1" s="1"/>
  <c r="C33" i="77" s="1"/>
  <c r="B34" i="2"/>
  <c r="B34" i="1" s="1"/>
  <c r="B34" i="77" s="1"/>
  <c r="C34" i="2"/>
  <c r="C34" i="1" s="1"/>
  <c r="C34" i="77" s="1"/>
  <c r="B35" i="2"/>
  <c r="B35" i="1" s="1"/>
  <c r="B35" i="77" s="1"/>
  <c r="C35" i="2"/>
  <c r="C35" i="1" s="1"/>
  <c r="C35" i="77" s="1"/>
  <c r="B36" i="2"/>
  <c r="B36" i="1" s="1"/>
  <c r="B36" i="77" s="1"/>
  <c r="C36" i="2"/>
  <c r="C36" i="1" s="1"/>
  <c r="C36" i="77" s="1"/>
  <c r="B37" i="2"/>
  <c r="B37" i="1" s="1"/>
  <c r="B37" i="77" s="1"/>
  <c r="C37" i="2"/>
  <c r="C37" i="1" s="1"/>
  <c r="C37" i="77" s="1"/>
  <c r="B38" i="2"/>
  <c r="B38" i="1" s="1"/>
  <c r="B38" i="77" s="1"/>
  <c r="C38" i="2"/>
  <c r="C38" i="1" s="1"/>
  <c r="C38" i="77" s="1"/>
  <c r="B39" i="2"/>
  <c r="B39" i="1" s="1"/>
  <c r="B39" i="77" s="1"/>
  <c r="C39" i="2"/>
  <c r="C39" i="1" s="1"/>
  <c r="C39" i="77" s="1"/>
  <c r="B40" i="2"/>
  <c r="B40" i="1" s="1"/>
  <c r="B40" i="77" s="1"/>
  <c r="C40" i="2"/>
  <c r="C40" i="1" s="1"/>
  <c r="C40" i="77" s="1"/>
  <c r="B41" i="2"/>
  <c r="B41" i="1" s="1"/>
  <c r="B41" i="77" s="1"/>
  <c r="C41" i="2"/>
  <c r="C41" i="1" s="1"/>
  <c r="C41" i="77" s="1"/>
  <c r="B42" i="2"/>
  <c r="B42" i="1" s="1"/>
  <c r="B42" i="77" s="1"/>
  <c r="C42" i="2"/>
  <c r="C42" i="1" s="1"/>
  <c r="C42" i="77" s="1"/>
  <c r="B43" i="2"/>
  <c r="B43" i="1" s="1"/>
  <c r="B43" i="77" s="1"/>
  <c r="C43" i="2"/>
  <c r="C43" i="1" s="1"/>
  <c r="C43" i="77" s="1"/>
  <c r="B44" i="2"/>
  <c r="B44" i="1" s="1"/>
  <c r="B44" i="77" s="1"/>
  <c r="C44" i="2"/>
  <c r="C44" i="1" s="1"/>
  <c r="C44" i="77" s="1"/>
  <c r="B45" i="2"/>
  <c r="B45" i="1" s="1"/>
  <c r="B45" i="77" s="1"/>
  <c r="C45" i="2"/>
  <c r="C45" i="1" s="1"/>
  <c r="C45" i="77" s="1"/>
  <c r="B46" i="2"/>
  <c r="B46" i="1" s="1"/>
  <c r="B46" i="77" s="1"/>
  <c r="C46" i="2"/>
  <c r="C46" i="1" s="1"/>
  <c r="C46" i="77" s="1"/>
  <c r="B47" i="2"/>
  <c r="B47" i="1" s="1"/>
  <c r="B47" i="77" s="1"/>
  <c r="C47" i="2"/>
  <c r="C47" i="1" s="1"/>
  <c r="C47" i="77" s="1"/>
  <c r="B48" i="2"/>
  <c r="B48" i="1" s="1"/>
  <c r="B48" i="77" s="1"/>
  <c r="C48" i="2"/>
  <c r="C48" i="1" s="1"/>
  <c r="C48" i="77" s="1"/>
  <c r="B49" i="2"/>
  <c r="B49" i="1" s="1"/>
  <c r="B49" i="77" s="1"/>
  <c r="C49" i="2"/>
  <c r="C49" i="1" s="1"/>
  <c r="C49" i="77" s="1"/>
  <c r="B50" i="2"/>
  <c r="B50" i="1" s="1"/>
  <c r="B50" i="77" s="1"/>
  <c r="C50" i="2"/>
  <c r="C50" i="1" s="1"/>
  <c r="C50" i="77" s="1"/>
  <c r="B51" i="2"/>
  <c r="B51" i="1" s="1"/>
  <c r="B51" i="77" s="1"/>
  <c r="C51" i="2"/>
  <c r="C51" i="1" s="1"/>
  <c r="C51" i="77" s="1"/>
  <c r="B52" i="2"/>
  <c r="B52" i="1" s="1"/>
  <c r="B52" i="77" s="1"/>
  <c r="C52" i="2"/>
  <c r="C52" i="1" s="1"/>
  <c r="C52" i="77" s="1"/>
  <c r="B53" i="2"/>
  <c r="B53" i="1" s="1"/>
  <c r="B53" i="77" s="1"/>
  <c r="C53" i="2"/>
  <c r="C53" i="1" s="1"/>
  <c r="C53" i="77" s="1"/>
  <c r="B54" i="2"/>
  <c r="B54" i="1" s="1"/>
  <c r="B54" i="77" s="1"/>
  <c r="C54" i="2"/>
  <c r="C54" i="1" s="1"/>
  <c r="C54" i="77" s="1"/>
  <c r="B55" i="2"/>
  <c r="B55" i="1" s="1"/>
  <c r="B55" i="77" s="1"/>
  <c r="C55" i="2"/>
  <c r="C55" i="1" s="1"/>
  <c r="C55" i="77"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Z7" i="1" l="1"/>
  <c r="Z7" i="77" s="1"/>
  <c r="EB10" i="5"/>
  <c r="Z8" i="1" s="1"/>
  <c r="Z8" i="77" s="1"/>
  <c r="EB11" i="5"/>
  <c r="Z9" i="1" s="1"/>
  <c r="Z9" i="77" s="1"/>
  <c r="EB12" i="5"/>
  <c r="Z10" i="1" s="1"/>
  <c r="Z10" i="77" s="1"/>
  <c r="EB13" i="5"/>
  <c r="Z11" i="1" s="1"/>
  <c r="Z11" i="77" s="1"/>
  <c r="EB14" i="5"/>
  <c r="Z12" i="1" s="1"/>
  <c r="Z12" i="77" s="1"/>
  <c r="EB15" i="5"/>
  <c r="Z13" i="1" s="1"/>
  <c r="Z13" i="77" s="1"/>
  <c r="EB16" i="5"/>
  <c r="Z14" i="1" s="1"/>
  <c r="Z14" i="77" s="1"/>
  <c r="EB17" i="5"/>
  <c r="Z15" i="1" s="1"/>
  <c r="Z15" i="77" s="1"/>
  <c r="EB18" i="5"/>
  <c r="Z16" i="1" s="1"/>
  <c r="Z16" i="77" s="1"/>
  <c r="EB19" i="5"/>
  <c r="Z17" i="1" s="1"/>
  <c r="Z17" i="77" s="1"/>
  <c r="EB20" i="5"/>
  <c r="Z18" i="1" s="1"/>
  <c r="Z18" i="77" s="1"/>
  <c r="EB21" i="5"/>
  <c r="Z19" i="1" s="1"/>
  <c r="Z19" i="77" s="1"/>
  <c r="EB22" i="5"/>
  <c r="Z20" i="1" s="1"/>
  <c r="Z20" i="77" s="1"/>
  <c r="EB23" i="5"/>
  <c r="Z21" i="1" s="1"/>
  <c r="Z21" i="77" s="1"/>
  <c r="EB24" i="5"/>
  <c r="Z22" i="1" s="1"/>
  <c r="Z22" i="77" s="1"/>
  <c r="EB25" i="5"/>
  <c r="Z23" i="1" s="1"/>
  <c r="Z23" i="77" s="1"/>
  <c r="EB26" i="5"/>
  <c r="Z24" i="1" s="1"/>
  <c r="Z24" i="77" s="1"/>
  <c r="EB27" i="5"/>
  <c r="Z25" i="1" s="1"/>
  <c r="Z25" i="77" s="1"/>
  <c r="EB28" i="5"/>
  <c r="Z26" i="1" s="1"/>
  <c r="Z26" i="77" s="1"/>
  <c r="EB29" i="5"/>
  <c r="Z27" i="1" s="1"/>
  <c r="Z27" i="77" s="1"/>
  <c r="EB30" i="5"/>
  <c r="Z28" i="1" s="1"/>
  <c r="Z28" i="77" s="1"/>
  <c r="EB31" i="5"/>
  <c r="Z29" i="1" s="1"/>
  <c r="Z29" i="77" s="1"/>
  <c r="EB32" i="5"/>
  <c r="Z30" i="1" s="1"/>
  <c r="Z30" i="77" s="1"/>
  <c r="EB33" i="5"/>
  <c r="Z31" i="1" s="1"/>
  <c r="Z31" i="77" s="1"/>
  <c r="EB34" i="5"/>
  <c r="Z32" i="1" s="1"/>
  <c r="Z32" i="77" s="1"/>
  <c r="EB35" i="5"/>
  <c r="Z33" i="1" s="1"/>
  <c r="Z33" i="77" s="1"/>
  <c r="EB36" i="5"/>
  <c r="Z34" i="1" s="1"/>
  <c r="Z34" i="77" s="1"/>
  <c r="EB37" i="5"/>
  <c r="Z35" i="1" s="1"/>
  <c r="Z35" i="77" s="1"/>
  <c r="EB38" i="5"/>
  <c r="Z36" i="1" s="1"/>
  <c r="Z36" i="77" s="1"/>
  <c r="EB39" i="5"/>
  <c r="Z37" i="1" s="1"/>
  <c r="Z37" i="77" s="1"/>
  <c r="EB40" i="5"/>
  <c r="Z38" i="1" s="1"/>
  <c r="Z38" i="77" s="1"/>
  <c r="EB41" i="5"/>
  <c r="Z39" i="1" s="1"/>
  <c r="Z39" i="77" s="1"/>
  <c r="EB42" i="5"/>
  <c r="Z40" i="1" s="1"/>
  <c r="Z40" i="77" s="1"/>
  <c r="EB43" i="5"/>
  <c r="Z41" i="1" s="1"/>
  <c r="Z41" i="77" s="1"/>
  <c r="EB44" i="5"/>
  <c r="Z42" i="1" s="1"/>
  <c r="Z42" i="77" s="1"/>
  <c r="EB45" i="5"/>
  <c r="Z43" i="1" s="1"/>
  <c r="Z43" i="77" s="1"/>
  <c r="EB46" i="5"/>
  <c r="Z44" i="1" s="1"/>
  <c r="Z44" i="77" s="1"/>
  <c r="EB47" i="5"/>
  <c r="Z45" i="1" s="1"/>
  <c r="Z45" i="77" s="1"/>
  <c r="EB48" i="5"/>
  <c r="Z46" i="1" s="1"/>
  <c r="Z46" i="77" s="1"/>
  <c r="EB49" i="5"/>
  <c r="Z47" i="1" s="1"/>
  <c r="Z47" i="77" s="1"/>
  <c r="EB50" i="5"/>
  <c r="Z48" i="1" s="1"/>
  <c r="Z48" i="77" s="1"/>
  <c r="EB51" i="5"/>
  <c r="Z49" i="1" s="1"/>
  <c r="Z49" i="77" s="1"/>
  <c r="EB52" i="5"/>
  <c r="Z50" i="1" s="1"/>
  <c r="Z50" i="77" s="1"/>
  <c r="EB53" i="5"/>
  <c r="Z51" i="1" s="1"/>
  <c r="Z51" i="77" s="1"/>
  <c r="EB54" i="5"/>
  <c r="Z52" i="1" s="1"/>
  <c r="Z52" i="77" s="1"/>
  <c r="EB55" i="5"/>
  <c r="Z53" i="1" s="1"/>
  <c r="Z53" i="77" s="1"/>
  <c r="EB56" i="5"/>
  <c r="Z54" i="1" s="1"/>
  <c r="Z54" i="77" s="1"/>
  <c r="EB57" i="5"/>
  <c r="Z55" i="1" s="1"/>
  <c r="Z55" i="77" s="1"/>
  <c r="EB8" i="5"/>
  <c r="D3" i="2" l="1"/>
  <c r="D3" i="60"/>
  <c r="D3" i="1" l="1"/>
  <c r="S4" i="12" l="1"/>
  <c r="U4" i="6" l="1"/>
  <c r="M7" i="60" l="1"/>
  <c r="M7" i="76" s="1"/>
  <c r="S55" i="60"/>
  <c r="S55" i="76" s="1"/>
  <c r="R55" i="60"/>
  <c r="R55" i="76" s="1"/>
  <c r="P55" i="60"/>
  <c r="P55" i="76" s="1"/>
  <c r="O55" i="60"/>
  <c r="O55" i="76" s="1"/>
  <c r="N55" i="60"/>
  <c r="N55" i="76" s="1"/>
  <c r="M55" i="60"/>
  <c r="M55" i="76" s="1"/>
  <c r="L55" i="60"/>
  <c r="L55" i="76" s="1"/>
  <c r="K55" i="60"/>
  <c r="K55" i="76" s="1"/>
  <c r="J55" i="60"/>
  <c r="J55" i="76" s="1"/>
  <c r="I55" i="60"/>
  <c r="I55" i="76" s="1"/>
  <c r="H55" i="60"/>
  <c r="H55" i="76" s="1"/>
  <c r="G55" i="60"/>
  <c r="G55" i="76" s="1"/>
  <c r="F55" i="60"/>
  <c r="F55" i="76" s="1"/>
  <c r="E55" i="60"/>
  <c r="E55" i="76" s="1"/>
  <c r="C55" i="60"/>
  <c r="C55" i="76" s="1"/>
  <c r="B55" i="60"/>
  <c r="B55" i="76" s="1"/>
  <c r="A55" i="60"/>
  <c r="S54" i="60"/>
  <c r="S54" i="76" s="1"/>
  <c r="R54" i="60"/>
  <c r="R54" i="76" s="1"/>
  <c r="P54" i="60"/>
  <c r="P54" i="76" s="1"/>
  <c r="O54" i="60"/>
  <c r="O54" i="76" s="1"/>
  <c r="N54" i="60"/>
  <c r="N54" i="76" s="1"/>
  <c r="M54" i="60"/>
  <c r="M54" i="76" s="1"/>
  <c r="L54" i="60"/>
  <c r="L54" i="76" s="1"/>
  <c r="K54" i="60"/>
  <c r="K54" i="76" s="1"/>
  <c r="J54" i="60"/>
  <c r="J54" i="76" s="1"/>
  <c r="I54" i="60"/>
  <c r="I54" i="76" s="1"/>
  <c r="H54" i="60"/>
  <c r="H54" i="76" s="1"/>
  <c r="G54" i="60"/>
  <c r="G54" i="76" s="1"/>
  <c r="F54" i="60"/>
  <c r="F54" i="76" s="1"/>
  <c r="E54" i="60"/>
  <c r="E54" i="76" s="1"/>
  <c r="C54" i="60"/>
  <c r="C54" i="76" s="1"/>
  <c r="B54" i="60"/>
  <c r="B54" i="76" s="1"/>
  <c r="A54" i="60"/>
  <c r="S53" i="60"/>
  <c r="S53" i="76" s="1"/>
  <c r="R53" i="60"/>
  <c r="R53" i="76" s="1"/>
  <c r="P53" i="60"/>
  <c r="P53" i="76" s="1"/>
  <c r="O53" i="60"/>
  <c r="O53" i="76" s="1"/>
  <c r="N53" i="60"/>
  <c r="N53" i="76" s="1"/>
  <c r="M53" i="60"/>
  <c r="M53" i="76" s="1"/>
  <c r="L53" i="60"/>
  <c r="L53" i="76" s="1"/>
  <c r="K53" i="60"/>
  <c r="K53" i="76" s="1"/>
  <c r="J53" i="60"/>
  <c r="J53" i="76" s="1"/>
  <c r="I53" i="60"/>
  <c r="I53" i="76" s="1"/>
  <c r="H53" i="60"/>
  <c r="H53" i="76" s="1"/>
  <c r="G53" i="60"/>
  <c r="G53" i="76" s="1"/>
  <c r="F53" i="60"/>
  <c r="F53" i="76" s="1"/>
  <c r="E53" i="60"/>
  <c r="E53" i="76" s="1"/>
  <c r="C53" i="60"/>
  <c r="C53" i="76" s="1"/>
  <c r="B53" i="60"/>
  <c r="B53" i="76" s="1"/>
  <c r="A53" i="60"/>
  <c r="S52" i="60"/>
  <c r="S52" i="76" s="1"/>
  <c r="R52" i="60"/>
  <c r="R52" i="76" s="1"/>
  <c r="P52" i="60"/>
  <c r="P52" i="76" s="1"/>
  <c r="O52" i="60"/>
  <c r="O52" i="76" s="1"/>
  <c r="N52" i="60"/>
  <c r="N52" i="76" s="1"/>
  <c r="M52" i="60"/>
  <c r="M52" i="76" s="1"/>
  <c r="L52" i="60"/>
  <c r="L52" i="76" s="1"/>
  <c r="K52" i="60"/>
  <c r="K52" i="76" s="1"/>
  <c r="J52" i="60"/>
  <c r="J52" i="76" s="1"/>
  <c r="I52" i="60"/>
  <c r="I52" i="76" s="1"/>
  <c r="H52" i="60"/>
  <c r="H52" i="76" s="1"/>
  <c r="G52" i="60"/>
  <c r="G52" i="76" s="1"/>
  <c r="F52" i="60"/>
  <c r="F52" i="76" s="1"/>
  <c r="E52" i="60"/>
  <c r="E52" i="76" s="1"/>
  <c r="C52" i="60"/>
  <c r="C52" i="76" s="1"/>
  <c r="B52" i="60"/>
  <c r="B52" i="76" s="1"/>
  <c r="A52" i="60"/>
  <c r="S51" i="60"/>
  <c r="S51" i="76" s="1"/>
  <c r="R51" i="60"/>
  <c r="R51" i="76" s="1"/>
  <c r="P51" i="60"/>
  <c r="P51" i="76" s="1"/>
  <c r="O51" i="60"/>
  <c r="O51" i="76" s="1"/>
  <c r="N51" i="60"/>
  <c r="N51" i="76" s="1"/>
  <c r="M51" i="60"/>
  <c r="M51" i="76" s="1"/>
  <c r="L51" i="60"/>
  <c r="L51" i="76" s="1"/>
  <c r="K51" i="60"/>
  <c r="K51" i="76" s="1"/>
  <c r="J51" i="60"/>
  <c r="J51" i="76" s="1"/>
  <c r="I51" i="60"/>
  <c r="I51" i="76" s="1"/>
  <c r="H51" i="60"/>
  <c r="H51" i="76" s="1"/>
  <c r="G51" i="60"/>
  <c r="G51" i="76" s="1"/>
  <c r="F51" i="60"/>
  <c r="F51" i="76" s="1"/>
  <c r="E51" i="60"/>
  <c r="E51" i="76" s="1"/>
  <c r="C51" i="60"/>
  <c r="C51" i="76" s="1"/>
  <c r="B51" i="60"/>
  <c r="B51" i="76" s="1"/>
  <c r="A51" i="60"/>
  <c r="S50" i="60"/>
  <c r="S50" i="76" s="1"/>
  <c r="R50" i="60"/>
  <c r="R50" i="76" s="1"/>
  <c r="P50" i="60"/>
  <c r="P50" i="76" s="1"/>
  <c r="O50" i="60"/>
  <c r="O50" i="76" s="1"/>
  <c r="N50" i="60"/>
  <c r="N50" i="76" s="1"/>
  <c r="M50" i="60"/>
  <c r="M50" i="76" s="1"/>
  <c r="L50" i="60"/>
  <c r="L50" i="76" s="1"/>
  <c r="K50" i="60"/>
  <c r="K50" i="76" s="1"/>
  <c r="J50" i="60"/>
  <c r="J50" i="76" s="1"/>
  <c r="I50" i="60"/>
  <c r="I50" i="76" s="1"/>
  <c r="H50" i="60"/>
  <c r="H50" i="76" s="1"/>
  <c r="G50" i="60"/>
  <c r="G50" i="76" s="1"/>
  <c r="F50" i="60"/>
  <c r="F50" i="76" s="1"/>
  <c r="E50" i="60"/>
  <c r="E50" i="76" s="1"/>
  <c r="C50" i="60"/>
  <c r="C50" i="76" s="1"/>
  <c r="B50" i="60"/>
  <c r="B50" i="76" s="1"/>
  <c r="A50" i="60"/>
  <c r="S49" i="60"/>
  <c r="S49" i="76" s="1"/>
  <c r="R49" i="60"/>
  <c r="R49" i="76" s="1"/>
  <c r="P49" i="60"/>
  <c r="P49" i="76" s="1"/>
  <c r="O49" i="60"/>
  <c r="O49" i="76" s="1"/>
  <c r="N49" i="60"/>
  <c r="N49" i="76" s="1"/>
  <c r="M49" i="60"/>
  <c r="M49" i="76" s="1"/>
  <c r="L49" i="60"/>
  <c r="L49" i="76" s="1"/>
  <c r="K49" i="60"/>
  <c r="K49" i="76" s="1"/>
  <c r="J49" i="60"/>
  <c r="J49" i="76" s="1"/>
  <c r="I49" i="60"/>
  <c r="I49" i="76" s="1"/>
  <c r="H49" i="60"/>
  <c r="H49" i="76" s="1"/>
  <c r="G49" i="60"/>
  <c r="G49" i="76" s="1"/>
  <c r="F49" i="60"/>
  <c r="F49" i="76" s="1"/>
  <c r="E49" i="60"/>
  <c r="E49" i="76" s="1"/>
  <c r="C49" i="60"/>
  <c r="C49" i="76" s="1"/>
  <c r="B49" i="60"/>
  <c r="B49" i="76" s="1"/>
  <c r="A49" i="60"/>
  <c r="S48" i="60"/>
  <c r="S48" i="76" s="1"/>
  <c r="R48" i="60"/>
  <c r="R48" i="76" s="1"/>
  <c r="P48" i="60"/>
  <c r="P48" i="76" s="1"/>
  <c r="O48" i="60"/>
  <c r="O48" i="76" s="1"/>
  <c r="N48" i="60"/>
  <c r="N48" i="76" s="1"/>
  <c r="M48" i="60"/>
  <c r="M48" i="76" s="1"/>
  <c r="L48" i="60"/>
  <c r="L48" i="76" s="1"/>
  <c r="K48" i="60"/>
  <c r="K48" i="76" s="1"/>
  <c r="J48" i="60"/>
  <c r="J48" i="76" s="1"/>
  <c r="I48" i="60"/>
  <c r="I48" i="76" s="1"/>
  <c r="H48" i="60"/>
  <c r="H48" i="76" s="1"/>
  <c r="G48" i="60"/>
  <c r="G48" i="76" s="1"/>
  <c r="F48" i="60"/>
  <c r="F48" i="76" s="1"/>
  <c r="E48" i="60"/>
  <c r="E48" i="76" s="1"/>
  <c r="C48" i="60"/>
  <c r="C48" i="76" s="1"/>
  <c r="B48" i="60"/>
  <c r="B48" i="76" s="1"/>
  <c r="A48" i="60"/>
  <c r="S47" i="60"/>
  <c r="S47" i="76" s="1"/>
  <c r="R47" i="60"/>
  <c r="R47" i="76" s="1"/>
  <c r="P47" i="60"/>
  <c r="P47" i="76" s="1"/>
  <c r="O47" i="60"/>
  <c r="O47" i="76" s="1"/>
  <c r="N47" i="60"/>
  <c r="N47" i="76" s="1"/>
  <c r="M47" i="60"/>
  <c r="M47" i="76" s="1"/>
  <c r="L47" i="60"/>
  <c r="L47" i="76" s="1"/>
  <c r="K47" i="60"/>
  <c r="K47" i="76" s="1"/>
  <c r="J47" i="60"/>
  <c r="J47" i="76" s="1"/>
  <c r="I47" i="60"/>
  <c r="I47" i="76" s="1"/>
  <c r="H47" i="60"/>
  <c r="H47" i="76" s="1"/>
  <c r="G47" i="60"/>
  <c r="G47" i="76" s="1"/>
  <c r="F47" i="60"/>
  <c r="F47" i="76" s="1"/>
  <c r="E47" i="60"/>
  <c r="E47" i="76" s="1"/>
  <c r="C47" i="60"/>
  <c r="C47" i="76" s="1"/>
  <c r="B47" i="60"/>
  <c r="B47" i="76" s="1"/>
  <c r="A47" i="60"/>
  <c r="S46" i="60"/>
  <c r="S46" i="76" s="1"/>
  <c r="R46" i="60"/>
  <c r="R46" i="76" s="1"/>
  <c r="P46" i="60"/>
  <c r="P46" i="76" s="1"/>
  <c r="O46" i="60"/>
  <c r="O46" i="76" s="1"/>
  <c r="N46" i="60"/>
  <c r="N46" i="76" s="1"/>
  <c r="M46" i="60"/>
  <c r="M46" i="76" s="1"/>
  <c r="L46" i="60"/>
  <c r="L46" i="76" s="1"/>
  <c r="K46" i="60"/>
  <c r="K46" i="76" s="1"/>
  <c r="J46" i="60"/>
  <c r="J46" i="76" s="1"/>
  <c r="I46" i="60"/>
  <c r="I46" i="76" s="1"/>
  <c r="H46" i="60"/>
  <c r="H46" i="76" s="1"/>
  <c r="G46" i="60"/>
  <c r="G46" i="76" s="1"/>
  <c r="F46" i="60"/>
  <c r="F46" i="76" s="1"/>
  <c r="E46" i="60"/>
  <c r="E46" i="76" s="1"/>
  <c r="C46" i="60"/>
  <c r="C46" i="76" s="1"/>
  <c r="B46" i="60"/>
  <c r="B46" i="76" s="1"/>
  <c r="A46" i="60"/>
  <c r="S45" i="60"/>
  <c r="S45" i="76" s="1"/>
  <c r="R45" i="60"/>
  <c r="R45" i="76" s="1"/>
  <c r="P45" i="60"/>
  <c r="P45" i="76" s="1"/>
  <c r="O45" i="60"/>
  <c r="O45" i="76" s="1"/>
  <c r="N45" i="60"/>
  <c r="N45" i="76" s="1"/>
  <c r="M45" i="60"/>
  <c r="M45" i="76" s="1"/>
  <c r="L45" i="60"/>
  <c r="L45" i="76" s="1"/>
  <c r="K45" i="60"/>
  <c r="K45" i="76" s="1"/>
  <c r="J45" i="60"/>
  <c r="J45" i="76" s="1"/>
  <c r="I45" i="60"/>
  <c r="I45" i="76" s="1"/>
  <c r="H45" i="60"/>
  <c r="H45" i="76" s="1"/>
  <c r="G45" i="60"/>
  <c r="G45" i="76" s="1"/>
  <c r="F45" i="60"/>
  <c r="F45" i="76" s="1"/>
  <c r="E45" i="60"/>
  <c r="E45" i="76" s="1"/>
  <c r="C45" i="60"/>
  <c r="C45" i="76" s="1"/>
  <c r="B45" i="60"/>
  <c r="B45" i="76" s="1"/>
  <c r="A45" i="60"/>
  <c r="S44" i="60"/>
  <c r="S44" i="76" s="1"/>
  <c r="R44" i="60"/>
  <c r="R44" i="76" s="1"/>
  <c r="P44" i="60"/>
  <c r="P44" i="76" s="1"/>
  <c r="O44" i="60"/>
  <c r="O44" i="76" s="1"/>
  <c r="N44" i="60"/>
  <c r="N44" i="76" s="1"/>
  <c r="M44" i="60"/>
  <c r="M44" i="76" s="1"/>
  <c r="L44" i="60"/>
  <c r="L44" i="76" s="1"/>
  <c r="K44" i="60"/>
  <c r="K44" i="76" s="1"/>
  <c r="J44" i="60"/>
  <c r="J44" i="76" s="1"/>
  <c r="I44" i="60"/>
  <c r="I44" i="76" s="1"/>
  <c r="H44" i="60"/>
  <c r="H44" i="76" s="1"/>
  <c r="G44" i="60"/>
  <c r="G44" i="76" s="1"/>
  <c r="F44" i="60"/>
  <c r="F44" i="76" s="1"/>
  <c r="E44" i="60"/>
  <c r="E44" i="76" s="1"/>
  <c r="C44" i="60"/>
  <c r="C44" i="76" s="1"/>
  <c r="B44" i="60"/>
  <c r="B44" i="76" s="1"/>
  <c r="A44" i="60"/>
  <c r="S43" i="60"/>
  <c r="S43" i="76" s="1"/>
  <c r="R43" i="60"/>
  <c r="R43" i="76" s="1"/>
  <c r="P43" i="60"/>
  <c r="P43" i="76" s="1"/>
  <c r="O43" i="60"/>
  <c r="O43" i="76" s="1"/>
  <c r="N43" i="60"/>
  <c r="N43" i="76" s="1"/>
  <c r="M43" i="60"/>
  <c r="M43" i="76" s="1"/>
  <c r="L43" i="60"/>
  <c r="L43" i="76" s="1"/>
  <c r="K43" i="60"/>
  <c r="K43" i="76" s="1"/>
  <c r="J43" i="60"/>
  <c r="J43" i="76" s="1"/>
  <c r="I43" i="60"/>
  <c r="I43" i="76" s="1"/>
  <c r="H43" i="60"/>
  <c r="H43" i="76" s="1"/>
  <c r="G43" i="60"/>
  <c r="G43" i="76" s="1"/>
  <c r="F43" i="60"/>
  <c r="F43" i="76" s="1"/>
  <c r="E43" i="60"/>
  <c r="E43" i="76" s="1"/>
  <c r="C43" i="60"/>
  <c r="C43" i="76" s="1"/>
  <c r="B43" i="60"/>
  <c r="B43" i="76" s="1"/>
  <c r="A43" i="60"/>
  <c r="S42" i="60"/>
  <c r="S42" i="76" s="1"/>
  <c r="R42" i="60"/>
  <c r="R42" i="76" s="1"/>
  <c r="P42" i="60"/>
  <c r="P42" i="76" s="1"/>
  <c r="O42" i="60"/>
  <c r="O42" i="76" s="1"/>
  <c r="N42" i="60"/>
  <c r="N42" i="76" s="1"/>
  <c r="M42" i="60"/>
  <c r="M42" i="76" s="1"/>
  <c r="L42" i="60"/>
  <c r="L42" i="76" s="1"/>
  <c r="K42" i="60"/>
  <c r="K42" i="76" s="1"/>
  <c r="J42" i="60"/>
  <c r="J42" i="76" s="1"/>
  <c r="I42" i="60"/>
  <c r="I42" i="76" s="1"/>
  <c r="H42" i="60"/>
  <c r="H42" i="76" s="1"/>
  <c r="G42" i="60"/>
  <c r="G42" i="76" s="1"/>
  <c r="F42" i="60"/>
  <c r="F42" i="76" s="1"/>
  <c r="E42" i="60"/>
  <c r="E42" i="76" s="1"/>
  <c r="C42" i="60"/>
  <c r="C42" i="76" s="1"/>
  <c r="B42" i="60"/>
  <c r="B42" i="76" s="1"/>
  <c r="A42" i="60"/>
  <c r="S41" i="60"/>
  <c r="S41" i="76" s="1"/>
  <c r="R41" i="60"/>
  <c r="R41" i="76" s="1"/>
  <c r="P41" i="60"/>
  <c r="P41" i="76" s="1"/>
  <c r="O41" i="60"/>
  <c r="O41" i="76" s="1"/>
  <c r="N41" i="60"/>
  <c r="N41" i="76" s="1"/>
  <c r="M41" i="60"/>
  <c r="M41" i="76" s="1"/>
  <c r="L41" i="60"/>
  <c r="L41" i="76" s="1"/>
  <c r="K41" i="60"/>
  <c r="K41" i="76" s="1"/>
  <c r="J41" i="60"/>
  <c r="J41" i="76" s="1"/>
  <c r="I41" i="60"/>
  <c r="I41" i="76" s="1"/>
  <c r="H41" i="60"/>
  <c r="H41" i="76" s="1"/>
  <c r="G41" i="60"/>
  <c r="G41" i="76" s="1"/>
  <c r="F41" i="60"/>
  <c r="F41" i="76" s="1"/>
  <c r="E41" i="60"/>
  <c r="E41" i="76" s="1"/>
  <c r="C41" i="60"/>
  <c r="C41" i="76" s="1"/>
  <c r="B41" i="60"/>
  <c r="B41" i="76" s="1"/>
  <c r="A41" i="60"/>
  <c r="S40" i="60"/>
  <c r="S40" i="76" s="1"/>
  <c r="R40" i="60"/>
  <c r="R40" i="76" s="1"/>
  <c r="P40" i="60"/>
  <c r="P40" i="76" s="1"/>
  <c r="O40" i="60"/>
  <c r="O40" i="76" s="1"/>
  <c r="N40" i="60"/>
  <c r="N40" i="76" s="1"/>
  <c r="M40" i="60"/>
  <c r="M40" i="76" s="1"/>
  <c r="L40" i="60"/>
  <c r="L40" i="76" s="1"/>
  <c r="K40" i="60"/>
  <c r="K40" i="76" s="1"/>
  <c r="J40" i="60"/>
  <c r="J40" i="76" s="1"/>
  <c r="I40" i="60"/>
  <c r="I40" i="76" s="1"/>
  <c r="H40" i="60"/>
  <c r="H40" i="76" s="1"/>
  <c r="G40" i="60"/>
  <c r="G40" i="76" s="1"/>
  <c r="F40" i="60"/>
  <c r="F40" i="76" s="1"/>
  <c r="E40" i="60"/>
  <c r="E40" i="76" s="1"/>
  <c r="C40" i="60"/>
  <c r="C40" i="76" s="1"/>
  <c r="B40" i="60"/>
  <c r="B40" i="76" s="1"/>
  <c r="A40" i="60"/>
  <c r="S39" i="60"/>
  <c r="S39" i="76" s="1"/>
  <c r="R39" i="60"/>
  <c r="R39" i="76" s="1"/>
  <c r="P39" i="60"/>
  <c r="P39" i="76" s="1"/>
  <c r="O39" i="60"/>
  <c r="O39" i="76" s="1"/>
  <c r="N39" i="60"/>
  <c r="N39" i="76" s="1"/>
  <c r="M39" i="60"/>
  <c r="M39" i="76" s="1"/>
  <c r="L39" i="60"/>
  <c r="L39" i="76" s="1"/>
  <c r="K39" i="60"/>
  <c r="K39" i="76" s="1"/>
  <c r="J39" i="60"/>
  <c r="J39" i="76" s="1"/>
  <c r="I39" i="60"/>
  <c r="I39" i="76" s="1"/>
  <c r="H39" i="60"/>
  <c r="H39" i="76" s="1"/>
  <c r="G39" i="60"/>
  <c r="G39" i="76" s="1"/>
  <c r="F39" i="60"/>
  <c r="F39" i="76" s="1"/>
  <c r="E39" i="60"/>
  <c r="E39" i="76" s="1"/>
  <c r="C39" i="60"/>
  <c r="C39" i="76" s="1"/>
  <c r="B39" i="60"/>
  <c r="B39" i="76" s="1"/>
  <c r="A39" i="60"/>
  <c r="S38" i="60"/>
  <c r="S38" i="76" s="1"/>
  <c r="R38" i="60"/>
  <c r="R38" i="76" s="1"/>
  <c r="P38" i="60"/>
  <c r="P38" i="76" s="1"/>
  <c r="O38" i="60"/>
  <c r="O38" i="76" s="1"/>
  <c r="N38" i="60"/>
  <c r="N38" i="76" s="1"/>
  <c r="M38" i="60"/>
  <c r="M38" i="76" s="1"/>
  <c r="L38" i="60"/>
  <c r="L38" i="76" s="1"/>
  <c r="K38" i="60"/>
  <c r="K38" i="76" s="1"/>
  <c r="J38" i="60"/>
  <c r="J38" i="76" s="1"/>
  <c r="I38" i="60"/>
  <c r="I38" i="76" s="1"/>
  <c r="H38" i="60"/>
  <c r="H38" i="76" s="1"/>
  <c r="G38" i="60"/>
  <c r="G38" i="76" s="1"/>
  <c r="F38" i="60"/>
  <c r="F38" i="76" s="1"/>
  <c r="E38" i="60"/>
  <c r="E38" i="76" s="1"/>
  <c r="C38" i="60"/>
  <c r="C38" i="76" s="1"/>
  <c r="B38" i="60"/>
  <c r="B38" i="76" s="1"/>
  <c r="A38" i="60"/>
  <c r="S37" i="60"/>
  <c r="S37" i="76" s="1"/>
  <c r="R37" i="60"/>
  <c r="R37" i="76" s="1"/>
  <c r="P37" i="60"/>
  <c r="P37" i="76" s="1"/>
  <c r="O37" i="60"/>
  <c r="O37" i="76" s="1"/>
  <c r="N37" i="60"/>
  <c r="N37" i="76" s="1"/>
  <c r="M37" i="60"/>
  <c r="M37" i="76" s="1"/>
  <c r="L37" i="60"/>
  <c r="L37" i="76" s="1"/>
  <c r="K37" i="60"/>
  <c r="K37" i="76" s="1"/>
  <c r="J37" i="60"/>
  <c r="J37" i="76" s="1"/>
  <c r="I37" i="60"/>
  <c r="I37" i="76" s="1"/>
  <c r="H37" i="60"/>
  <c r="H37" i="76" s="1"/>
  <c r="G37" i="60"/>
  <c r="G37" i="76" s="1"/>
  <c r="F37" i="60"/>
  <c r="F37" i="76" s="1"/>
  <c r="E37" i="60"/>
  <c r="E37" i="76" s="1"/>
  <c r="C37" i="60"/>
  <c r="C37" i="76" s="1"/>
  <c r="B37" i="60"/>
  <c r="B37" i="76" s="1"/>
  <c r="A37" i="60"/>
  <c r="S36" i="60"/>
  <c r="S36" i="76" s="1"/>
  <c r="R36" i="60"/>
  <c r="R36" i="76" s="1"/>
  <c r="P36" i="60"/>
  <c r="P36" i="76" s="1"/>
  <c r="O36" i="60"/>
  <c r="O36" i="76" s="1"/>
  <c r="N36" i="60"/>
  <c r="N36" i="76" s="1"/>
  <c r="M36" i="60"/>
  <c r="M36" i="76" s="1"/>
  <c r="L36" i="60"/>
  <c r="L36" i="76" s="1"/>
  <c r="K36" i="60"/>
  <c r="K36" i="76" s="1"/>
  <c r="J36" i="60"/>
  <c r="J36" i="76" s="1"/>
  <c r="I36" i="60"/>
  <c r="I36" i="76" s="1"/>
  <c r="H36" i="60"/>
  <c r="H36" i="76" s="1"/>
  <c r="G36" i="60"/>
  <c r="G36" i="76" s="1"/>
  <c r="F36" i="60"/>
  <c r="F36" i="76" s="1"/>
  <c r="E36" i="60"/>
  <c r="E36" i="76" s="1"/>
  <c r="C36" i="60"/>
  <c r="C36" i="76" s="1"/>
  <c r="B36" i="60"/>
  <c r="B36" i="76" s="1"/>
  <c r="A36" i="60"/>
  <c r="S35" i="60"/>
  <c r="S35" i="76" s="1"/>
  <c r="R35" i="60"/>
  <c r="R35" i="76" s="1"/>
  <c r="P35" i="60"/>
  <c r="P35" i="76" s="1"/>
  <c r="O35" i="60"/>
  <c r="O35" i="76" s="1"/>
  <c r="N35" i="60"/>
  <c r="N35" i="76" s="1"/>
  <c r="M35" i="60"/>
  <c r="M35" i="76" s="1"/>
  <c r="L35" i="60"/>
  <c r="L35" i="76" s="1"/>
  <c r="K35" i="60"/>
  <c r="K35" i="76" s="1"/>
  <c r="J35" i="60"/>
  <c r="J35" i="76" s="1"/>
  <c r="I35" i="60"/>
  <c r="I35" i="76" s="1"/>
  <c r="H35" i="60"/>
  <c r="H35" i="76" s="1"/>
  <c r="G35" i="60"/>
  <c r="G35" i="76" s="1"/>
  <c r="F35" i="60"/>
  <c r="F35" i="76" s="1"/>
  <c r="E35" i="60"/>
  <c r="E35" i="76" s="1"/>
  <c r="C35" i="60"/>
  <c r="C35" i="76" s="1"/>
  <c r="B35" i="60"/>
  <c r="B35" i="76" s="1"/>
  <c r="A35" i="60"/>
  <c r="S34" i="60"/>
  <c r="S34" i="76" s="1"/>
  <c r="R34" i="60"/>
  <c r="R34" i="76" s="1"/>
  <c r="P34" i="60"/>
  <c r="P34" i="76" s="1"/>
  <c r="O34" i="60"/>
  <c r="O34" i="76" s="1"/>
  <c r="N34" i="60"/>
  <c r="N34" i="76" s="1"/>
  <c r="M34" i="60"/>
  <c r="M34" i="76" s="1"/>
  <c r="L34" i="60"/>
  <c r="L34" i="76" s="1"/>
  <c r="K34" i="60"/>
  <c r="K34" i="76" s="1"/>
  <c r="J34" i="60"/>
  <c r="J34" i="76" s="1"/>
  <c r="I34" i="60"/>
  <c r="I34" i="76" s="1"/>
  <c r="H34" i="60"/>
  <c r="H34" i="76" s="1"/>
  <c r="G34" i="60"/>
  <c r="G34" i="76" s="1"/>
  <c r="F34" i="60"/>
  <c r="F34" i="76" s="1"/>
  <c r="E34" i="60"/>
  <c r="E34" i="76" s="1"/>
  <c r="C34" i="60"/>
  <c r="C34" i="76" s="1"/>
  <c r="B34" i="60"/>
  <c r="B34" i="76" s="1"/>
  <c r="A34" i="60"/>
  <c r="S33" i="60"/>
  <c r="S33" i="76" s="1"/>
  <c r="R33" i="60"/>
  <c r="R33" i="76" s="1"/>
  <c r="P33" i="60"/>
  <c r="P33" i="76" s="1"/>
  <c r="O33" i="60"/>
  <c r="O33" i="76" s="1"/>
  <c r="N33" i="60"/>
  <c r="N33" i="76" s="1"/>
  <c r="M33" i="60"/>
  <c r="M33" i="76" s="1"/>
  <c r="L33" i="60"/>
  <c r="L33" i="76" s="1"/>
  <c r="K33" i="60"/>
  <c r="K33" i="76" s="1"/>
  <c r="J33" i="60"/>
  <c r="J33" i="76" s="1"/>
  <c r="I33" i="60"/>
  <c r="I33" i="76" s="1"/>
  <c r="H33" i="60"/>
  <c r="H33" i="76" s="1"/>
  <c r="G33" i="60"/>
  <c r="G33" i="76" s="1"/>
  <c r="F33" i="60"/>
  <c r="F33" i="76" s="1"/>
  <c r="E33" i="60"/>
  <c r="E33" i="76" s="1"/>
  <c r="C33" i="60"/>
  <c r="C33" i="76" s="1"/>
  <c r="B33" i="60"/>
  <c r="B33" i="76" s="1"/>
  <c r="A33" i="60"/>
  <c r="S32" i="60"/>
  <c r="S32" i="76" s="1"/>
  <c r="R32" i="60"/>
  <c r="R32" i="76" s="1"/>
  <c r="P32" i="60"/>
  <c r="P32" i="76" s="1"/>
  <c r="O32" i="60"/>
  <c r="O32" i="76" s="1"/>
  <c r="N32" i="60"/>
  <c r="N32" i="76" s="1"/>
  <c r="M32" i="60"/>
  <c r="M32" i="76" s="1"/>
  <c r="L32" i="60"/>
  <c r="L32" i="76" s="1"/>
  <c r="K32" i="60"/>
  <c r="K32" i="76" s="1"/>
  <c r="J32" i="60"/>
  <c r="J32" i="76" s="1"/>
  <c r="I32" i="60"/>
  <c r="I32" i="76" s="1"/>
  <c r="H32" i="60"/>
  <c r="H32" i="76" s="1"/>
  <c r="G32" i="60"/>
  <c r="G32" i="76" s="1"/>
  <c r="F32" i="60"/>
  <c r="F32" i="76" s="1"/>
  <c r="E32" i="60"/>
  <c r="E32" i="76" s="1"/>
  <c r="C32" i="60"/>
  <c r="C32" i="76" s="1"/>
  <c r="B32" i="60"/>
  <c r="B32" i="76" s="1"/>
  <c r="A32" i="60"/>
  <c r="S31" i="60"/>
  <c r="S31" i="76" s="1"/>
  <c r="R31" i="60"/>
  <c r="R31" i="76" s="1"/>
  <c r="P31" i="60"/>
  <c r="P31" i="76" s="1"/>
  <c r="O31" i="60"/>
  <c r="O31" i="76" s="1"/>
  <c r="N31" i="60"/>
  <c r="N31" i="76" s="1"/>
  <c r="M31" i="60"/>
  <c r="M31" i="76" s="1"/>
  <c r="L31" i="60"/>
  <c r="L31" i="76" s="1"/>
  <c r="K31" i="60"/>
  <c r="K31" i="76" s="1"/>
  <c r="J31" i="60"/>
  <c r="J31" i="76" s="1"/>
  <c r="I31" i="60"/>
  <c r="I31" i="76" s="1"/>
  <c r="H31" i="60"/>
  <c r="H31" i="76" s="1"/>
  <c r="G31" i="60"/>
  <c r="G31" i="76" s="1"/>
  <c r="F31" i="60"/>
  <c r="F31" i="76" s="1"/>
  <c r="E31" i="60"/>
  <c r="E31" i="76" s="1"/>
  <c r="C31" i="60"/>
  <c r="C31" i="76" s="1"/>
  <c r="B31" i="60"/>
  <c r="B31" i="76" s="1"/>
  <c r="A31" i="60"/>
  <c r="S30" i="60"/>
  <c r="S30" i="76" s="1"/>
  <c r="R30" i="60"/>
  <c r="R30" i="76" s="1"/>
  <c r="P30" i="60"/>
  <c r="P30" i="76" s="1"/>
  <c r="O30" i="60"/>
  <c r="O30" i="76" s="1"/>
  <c r="N30" i="60"/>
  <c r="N30" i="76" s="1"/>
  <c r="M30" i="60"/>
  <c r="M30" i="76" s="1"/>
  <c r="L30" i="60"/>
  <c r="L30" i="76" s="1"/>
  <c r="K30" i="60"/>
  <c r="K30" i="76" s="1"/>
  <c r="J30" i="60"/>
  <c r="J30" i="76" s="1"/>
  <c r="I30" i="60"/>
  <c r="I30" i="76" s="1"/>
  <c r="H30" i="60"/>
  <c r="H30" i="76" s="1"/>
  <c r="G30" i="60"/>
  <c r="G30" i="76" s="1"/>
  <c r="F30" i="60"/>
  <c r="F30" i="76" s="1"/>
  <c r="E30" i="60"/>
  <c r="E30" i="76" s="1"/>
  <c r="C30" i="60"/>
  <c r="C30" i="76" s="1"/>
  <c r="B30" i="60"/>
  <c r="B30" i="76" s="1"/>
  <c r="A30" i="60"/>
  <c r="S29" i="60"/>
  <c r="S29" i="76" s="1"/>
  <c r="R29" i="60"/>
  <c r="R29" i="76" s="1"/>
  <c r="P29" i="60"/>
  <c r="P29" i="76" s="1"/>
  <c r="O29" i="60"/>
  <c r="O29" i="76" s="1"/>
  <c r="N29" i="60"/>
  <c r="N29" i="76" s="1"/>
  <c r="M29" i="60"/>
  <c r="M29" i="76" s="1"/>
  <c r="L29" i="60"/>
  <c r="L29" i="76" s="1"/>
  <c r="K29" i="60"/>
  <c r="K29" i="76" s="1"/>
  <c r="J29" i="60"/>
  <c r="J29" i="76" s="1"/>
  <c r="I29" i="60"/>
  <c r="I29" i="76" s="1"/>
  <c r="H29" i="60"/>
  <c r="H29" i="76" s="1"/>
  <c r="G29" i="60"/>
  <c r="G29" i="76" s="1"/>
  <c r="F29" i="60"/>
  <c r="F29" i="76" s="1"/>
  <c r="E29" i="60"/>
  <c r="E29" i="76" s="1"/>
  <c r="C29" i="60"/>
  <c r="C29" i="76" s="1"/>
  <c r="B29" i="60"/>
  <c r="B29" i="76" s="1"/>
  <c r="A29" i="60"/>
  <c r="S28" i="60"/>
  <c r="S28" i="76" s="1"/>
  <c r="R28" i="60"/>
  <c r="R28" i="76" s="1"/>
  <c r="P28" i="60"/>
  <c r="P28" i="76" s="1"/>
  <c r="O28" i="60"/>
  <c r="O28" i="76" s="1"/>
  <c r="N28" i="60"/>
  <c r="N28" i="76" s="1"/>
  <c r="M28" i="60"/>
  <c r="M28" i="76" s="1"/>
  <c r="L28" i="60"/>
  <c r="L28" i="76" s="1"/>
  <c r="K28" i="60"/>
  <c r="K28" i="76" s="1"/>
  <c r="J28" i="60"/>
  <c r="J28" i="76" s="1"/>
  <c r="I28" i="60"/>
  <c r="I28" i="76" s="1"/>
  <c r="H28" i="60"/>
  <c r="H28" i="76" s="1"/>
  <c r="G28" i="60"/>
  <c r="G28" i="76" s="1"/>
  <c r="F28" i="60"/>
  <c r="F28" i="76" s="1"/>
  <c r="E28" i="60"/>
  <c r="E28" i="76" s="1"/>
  <c r="C28" i="60"/>
  <c r="C28" i="76" s="1"/>
  <c r="B28" i="60"/>
  <c r="B28" i="76" s="1"/>
  <c r="A28" i="60"/>
  <c r="S27" i="60"/>
  <c r="S27" i="76" s="1"/>
  <c r="R27" i="60"/>
  <c r="R27" i="76" s="1"/>
  <c r="P27" i="60"/>
  <c r="P27" i="76" s="1"/>
  <c r="O27" i="60"/>
  <c r="O27" i="76" s="1"/>
  <c r="N27" i="60"/>
  <c r="N27" i="76" s="1"/>
  <c r="M27" i="60"/>
  <c r="M27" i="76" s="1"/>
  <c r="L27" i="60"/>
  <c r="L27" i="76" s="1"/>
  <c r="K27" i="60"/>
  <c r="K27" i="76" s="1"/>
  <c r="J27" i="60"/>
  <c r="J27" i="76" s="1"/>
  <c r="I27" i="60"/>
  <c r="I27" i="76" s="1"/>
  <c r="H27" i="60"/>
  <c r="H27" i="76" s="1"/>
  <c r="G27" i="60"/>
  <c r="G27" i="76" s="1"/>
  <c r="F27" i="60"/>
  <c r="F27" i="76" s="1"/>
  <c r="E27" i="60"/>
  <c r="E27" i="76" s="1"/>
  <c r="C27" i="60"/>
  <c r="C27" i="76" s="1"/>
  <c r="B27" i="60"/>
  <c r="B27" i="76" s="1"/>
  <c r="A27" i="60"/>
  <c r="S26" i="60"/>
  <c r="S26" i="76" s="1"/>
  <c r="R26" i="60"/>
  <c r="R26" i="76" s="1"/>
  <c r="P26" i="60"/>
  <c r="P26" i="76" s="1"/>
  <c r="O26" i="60"/>
  <c r="O26" i="76" s="1"/>
  <c r="N26" i="60"/>
  <c r="N26" i="76" s="1"/>
  <c r="M26" i="60"/>
  <c r="M26" i="76" s="1"/>
  <c r="L26" i="60"/>
  <c r="L26" i="76" s="1"/>
  <c r="K26" i="60"/>
  <c r="K26" i="76" s="1"/>
  <c r="J26" i="60"/>
  <c r="J26" i="76" s="1"/>
  <c r="I26" i="60"/>
  <c r="I26" i="76" s="1"/>
  <c r="H26" i="60"/>
  <c r="H26" i="76" s="1"/>
  <c r="G26" i="60"/>
  <c r="G26" i="76" s="1"/>
  <c r="F26" i="60"/>
  <c r="F26" i="76" s="1"/>
  <c r="E26" i="60"/>
  <c r="E26" i="76" s="1"/>
  <c r="C26" i="60"/>
  <c r="C26" i="76" s="1"/>
  <c r="B26" i="60"/>
  <c r="B26" i="76" s="1"/>
  <c r="A26" i="60"/>
  <c r="S25" i="60"/>
  <c r="S25" i="76" s="1"/>
  <c r="R25" i="60"/>
  <c r="R25" i="76" s="1"/>
  <c r="P25" i="60"/>
  <c r="P25" i="76" s="1"/>
  <c r="O25" i="60"/>
  <c r="O25" i="76" s="1"/>
  <c r="N25" i="60"/>
  <c r="N25" i="76" s="1"/>
  <c r="M25" i="60"/>
  <c r="M25" i="76" s="1"/>
  <c r="L25" i="60"/>
  <c r="L25" i="76" s="1"/>
  <c r="K25" i="60"/>
  <c r="K25" i="76" s="1"/>
  <c r="J25" i="60"/>
  <c r="J25" i="76" s="1"/>
  <c r="I25" i="60"/>
  <c r="I25" i="76" s="1"/>
  <c r="H25" i="60"/>
  <c r="H25" i="76" s="1"/>
  <c r="G25" i="60"/>
  <c r="G25" i="76" s="1"/>
  <c r="F25" i="60"/>
  <c r="F25" i="76" s="1"/>
  <c r="E25" i="60"/>
  <c r="E25" i="76" s="1"/>
  <c r="C25" i="60"/>
  <c r="C25" i="76" s="1"/>
  <c r="B25" i="60"/>
  <c r="B25" i="76" s="1"/>
  <c r="A25" i="60"/>
  <c r="S24" i="60"/>
  <c r="S24" i="76" s="1"/>
  <c r="R24" i="60"/>
  <c r="R24" i="76" s="1"/>
  <c r="P24" i="60"/>
  <c r="P24" i="76" s="1"/>
  <c r="O24" i="60"/>
  <c r="O24" i="76" s="1"/>
  <c r="N24" i="60"/>
  <c r="N24" i="76" s="1"/>
  <c r="M24" i="60"/>
  <c r="M24" i="76" s="1"/>
  <c r="L24" i="60"/>
  <c r="L24" i="76" s="1"/>
  <c r="K24" i="60"/>
  <c r="K24" i="76" s="1"/>
  <c r="J24" i="60"/>
  <c r="J24" i="76" s="1"/>
  <c r="I24" i="60"/>
  <c r="I24" i="76" s="1"/>
  <c r="H24" i="60"/>
  <c r="H24" i="76" s="1"/>
  <c r="G24" i="60"/>
  <c r="G24" i="76" s="1"/>
  <c r="F24" i="60"/>
  <c r="F24" i="76" s="1"/>
  <c r="E24" i="60"/>
  <c r="E24" i="76" s="1"/>
  <c r="C24" i="60"/>
  <c r="C24" i="76" s="1"/>
  <c r="B24" i="60"/>
  <c r="B24" i="76" s="1"/>
  <c r="A24" i="60"/>
  <c r="S23" i="60"/>
  <c r="S23" i="76" s="1"/>
  <c r="R23" i="60"/>
  <c r="R23" i="76" s="1"/>
  <c r="P23" i="60"/>
  <c r="P23" i="76" s="1"/>
  <c r="O23" i="60"/>
  <c r="O23" i="76" s="1"/>
  <c r="N23" i="60"/>
  <c r="N23" i="76" s="1"/>
  <c r="M23" i="60"/>
  <c r="M23" i="76" s="1"/>
  <c r="L23" i="60"/>
  <c r="L23" i="76" s="1"/>
  <c r="K23" i="60"/>
  <c r="K23" i="76" s="1"/>
  <c r="J23" i="60"/>
  <c r="J23" i="76" s="1"/>
  <c r="I23" i="60"/>
  <c r="I23" i="76" s="1"/>
  <c r="H23" i="60"/>
  <c r="H23" i="76" s="1"/>
  <c r="G23" i="60"/>
  <c r="G23" i="76" s="1"/>
  <c r="F23" i="60"/>
  <c r="F23" i="76" s="1"/>
  <c r="E23" i="60"/>
  <c r="E23" i="76" s="1"/>
  <c r="C23" i="60"/>
  <c r="C23" i="76" s="1"/>
  <c r="B23" i="60"/>
  <c r="B23" i="76" s="1"/>
  <c r="A23" i="60"/>
  <c r="S22" i="60"/>
  <c r="S22" i="76" s="1"/>
  <c r="R22" i="60"/>
  <c r="R22" i="76" s="1"/>
  <c r="P22" i="60"/>
  <c r="P22" i="76" s="1"/>
  <c r="O22" i="60"/>
  <c r="O22" i="76" s="1"/>
  <c r="N22" i="60"/>
  <c r="N22" i="76" s="1"/>
  <c r="M22" i="60"/>
  <c r="M22" i="76" s="1"/>
  <c r="L22" i="60"/>
  <c r="L22" i="76" s="1"/>
  <c r="K22" i="60"/>
  <c r="K22" i="76" s="1"/>
  <c r="J22" i="60"/>
  <c r="J22" i="76" s="1"/>
  <c r="I22" i="60"/>
  <c r="I22" i="76" s="1"/>
  <c r="H22" i="60"/>
  <c r="H22" i="76" s="1"/>
  <c r="G22" i="60"/>
  <c r="G22" i="76" s="1"/>
  <c r="F22" i="60"/>
  <c r="F22" i="76" s="1"/>
  <c r="E22" i="60"/>
  <c r="E22" i="76" s="1"/>
  <c r="C22" i="60"/>
  <c r="C22" i="76" s="1"/>
  <c r="B22" i="60"/>
  <c r="B22" i="76" s="1"/>
  <c r="A22" i="60"/>
  <c r="S21" i="60"/>
  <c r="S21" i="76" s="1"/>
  <c r="R21" i="60"/>
  <c r="R21" i="76" s="1"/>
  <c r="P21" i="60"/>
  <c r="P21" i="76" s="1"/>
  <c r="O21" i="60"/>
  <c r="O21" i="76" s="1"/>
  <c r="N21" i="60"/>
  <c r="N21" i="76" s="1"/>
  <c r="M21" i="60"/>
  <c r="M21" i="76" s="1"/>
  <c r="L21" i="60"/>
  <c r="L21" i="76" s="1"/>
  <c r="K21" i="60"/>
  <c r="K21" i="76" s="1"/>
  <c r="J21" i="60"/>
  <c r="J21" i="76" s="1"/>
  <c r="I21" i="60"/>
  <c r="I21" i="76" s="1"/>
  <c r="H21" i="60"/>
  <c r="H21" i="76" s="1"/>
  <c r="G21" i="60"/>
  <c r="G21" i="76" s="1"/>
  <c r="F21" i="60"/>
  <c r="F21" i="76" s="1"/>
  <c r="E21" i="60"/>
  <c r="E21" i="76" s="1"/>
  <c r="C21" i="60"/>
  <c r="C21" i="76" s="1"/>
  <c r="B21" i="60"/>
  <c r="B21" i="76" s="1"/>
  <c r="A21" i="60"/>
  <c r="S20" i="60"/>
  <c r="S20" i="76" s="1"/>
  <c r="R20" i="60"/>
  <c r="R20" i="76" s="1"/>
  <c r="P20" i="60"/>
  <c r="P20" i="76" s="1"/>
  <c r="O20" i="60"/>
  <c r="O20" i="76" s="1"/>
  <c r="N20" i="60"/>
  <c r="N20" i="76" s="1"/>
  <c r="M20" i="60"/>
  <c r="M20" i="76" s="1"/>
  <c r="L20" i="60"/>
  <c r="L20" i="76" s="1"/>
  <c r="K20" i="60"/>
  <c r="K20" i="76" s="1"/>
  <c r="J20" i="60"/>
  <c r="J20" i="76" s="1"/>
  <c r="I20" i="60"/>
  <c r="I20" i="76" s="1"/>
  <c r="H20" i="60"/>
  <c r="H20" i="76" s="1"/>
  <c r="G20" i="60"/>
  <c r="G20" i="76" s="1"/>
  <c r="F20" i="60"/>
  <c r="F20" i="76" s="1"/>
  <c r="E20" i="60"/>
  <c r="E20" i="76" s="1"/>
  <c r="C20" i="60"/>
  <c r="C20" i="76" s="1"/>
  <c r="B20" i="60"/>
  <c r="B20" i="76" s="1"/>
  <c r="A20" i="60"/>
  <c r="S19" i="60"/>
  <c r="S19" i="76" s="1"/>
  <c r="R19" i="60"/>
  <c r="R19" i="76" s="1"/>
  <c r="P19" i="60"/>
  <c r="P19" i="76" s="1"/>
  <c r="O19" i="60"/>
  <c r="O19" i="76" s="1"/>
  <c r="N19" i="60"/>
  <c r="N19" i="76" s="1"/>
  <c r="M19" i="60"/>
  <c r="M19" i="76" s="1"/>
  <c r="L19" i="60"/>
  <c r="L19" i="76" s="1"/>
  <c r="K19" i="60"/>
  <c r="K19" i="76" s="1"/>
  <c r="J19" i="60"/>
  <c r="J19" i="76" s="1"/>
  <c r="I19" i="60"/>
  <c r="I19" i="76" s="1"/>
  <c r="H19" i="60"/>
  <c r="H19" i="76" s="1"/>
  <c r="G19" i="60"/>
  <c r="G19" i="76" s="1"/>
  <c r="F19" i="60"/>
  <c r="F19" i="76" s="1"/>
  <c r="E19" i="60"/>
  <c r="E19" i="76" s="1"/>
  <c r="C19" i="60"/>
  <c r="C19" i="76" s="1"/>
  <c r="B19" i="60"/>
  <c r="B19" i="76" s="1"/>
  <c r="A19" i="60"/>
  <c r="S18" i="60"/>
  <c r="S18" i="76" s="1"/>
  <c r="R18" i="60"/>
  <c r="R18" i="76" s="1"/>
  <c r="P18" i="60"/>
  <c r="P18" i="76" s="1"/>
  <c r="O18" i="60"/>
  <c r="O18" i="76" s="1"/>
  <c r="N18" i="60"/>
  <c r="N18" i="76" s="1"/>
  <c r="M18" i="60"/>
  <c r="M18" i="76" s="1"/>
  <c r="L18" i="60"/>
  <c r="L18" i="76" s="1"/>
  <c r="K18" i="60"/>
  <c r="K18" i="76" s="1"/>
  <c r="J18" i="60"/>
  <c r="J18" i="76" s="1"/>
  <c r="I18" i="60"/>
  <c r="I18" i="76" s="1"/>
  <c r="H18" i="60"/>
  <c r="H18" i="76" s="1"/>
  <c r="G18" i="60"/>
  <c r="G18" i="76" s="1"/>
  <c r="F18" i="60"/>
  <c r="F18" i="76" s="1"/>
  <c r="E18" i="60"/>
  <c r="E18" i="76" s="1"/>
  <c r="C18" i="60"/>
  <c r="C18" i="76" s="1"/>
  <c r="B18" i="60"/>
  <c r="B18" i="76" s="1"/>
  <c r="A18" i="60"/>
  <c r="S17" i="60"/>
  <c r="S17" i="76" s="1"/>
  <c r="R17" i="60"/>
  <c r="R17" i="76" s="1"/>
  <c r="P17" i="60"/>
  <c r="P17" i="76" s="1"/>
  <c r="O17" i="60"/>
  <c r="O17" i="76" s="1"/>
  <c r="N17" i="60"/>
  <c r="N17" i="76" s="1"/>
  <c r="M17" i="60"/>
  <c r="M17" i="76" s="1"/>
  <c r="L17" i="60"/>
  <c r="L17" i="76" s="1"/>
  <c r="K17" i="60"/>
  <c r="K17" i="76" s="1"/>
  <c r="J17" i="60"/>
  <c r="J17" i="76" s="1"/>
  <c r="I17" i="60"/>
  <c r="I17" i="76" s="1"/>
  <c r="H17" i="60"/>
  <c r="H17" i="76" s="1"/>
  <c r="G17" i="60"/>
  <c r="G17" i="76" s="1"/>
  <c r="F17" i="60"/>
  <c r="F17" i="76" s="1"/>
  <c r="E17" i="60"/>
  <c r="E17" i="76" s="1"/>
  <c r="C17" i="60"/>
  <c r="C17" i="76" s="1"/>
  <c r="B17" i="60"/>
  <c r="B17" i="76" s="1"/>
  <c r="A17" i="60"/>
  <c r="S16" i="60"/>
  <c r="S16" i="76" s="1"/>
  <c r="R16" i="60"/>
  <c r="R16" i="76" s="1"/>
  <c r="P16" i="60"/>
  <c r="P16" i="76" s="1"/>
  <c r="O16" i="60"/>
  <c r="O16" i="76" s="1"/>
  <c r="N16" i="60"/>
  <c r="N16" i="76" s="1"/>
  <c r="M16" i="60"/>
  <c r="M16" i="76" s="1"/>
  <c r="L16" i="60"/>
  <c r="L16" i="76" s="1"/>
  <c r="K16" i="60"/>
  <c r="K16" i="76" s="1"/>
  <c r="J16" i="60"/>
  <c r="J16" i="76" s="1"/>
  <c r="I16" i="60"/>
  <c r="I16" i="76" s="1"/>
  <c r="H16" i="60"/>
  <c r="H16" i="76" s="1"/>
  <c r="G16" i="60"/>
  <c r="G16" i="76" s="1"/>
  <c r="F16" i="60"/>
  <c r="F16" i="76" s="1"/>
  <c r="E16" i="60"/>
  <c r="E16" i="76" s="1"/>
  <c r="C16" i="60"/>
  <c r="C16" i="76" s="1"/>
  <c r="B16" i="60"/>
  <c r="B16" i="76" s="1"/>
  <c r="A16" i="60"/>
  <c r="S15" i="60"/>
  <c r="S15" i="76" s="1"/>
  <c r="R15" i="60"/>
  <c r="R15" i="76" s="1"/>
  <c r="P15" i="60"/>
  <c r="P15" i="76" s="1"/>
  <c r="O15" i="60"/>
  <c r="O15" i="76" s="1"/>
  <c r="N15" i="60"/>
  <c r="N15" i="76" s="1"/>
  <c r="M15" i="60"/>
  <c r="M15" i="76" s="1"/>
  <c r="L15" i="60"/>
  <c r="L15" i="76" s="1"/>
  <c r="K15" i="60"/>
  <c r="K15" i="76" s="1"/>
  <c r="J15" i="60"/>
  <c r="J15" i="76" s="1"/>
  <c r="I15" i="60"/>
  <c r="I15" i="76" s="1"/>
  <c r="H15" i="60"/>
  <c r="H15" i="76" s="1"/>
  <c r="G15" i="60"/>
  <c r="G15" i="76" s="1"/>
  <c r="F15" i="60"/>
  <c r="F15" i="76" s="1"/>
  <c r="E15" i="60"/>
  <c r="E15" i="76" s="1"/>
  <c r="C15" i="60"/>
  <c r="C15" i="76" s="1"/>
  <c r="B15" i="60"/>
  <c r="B15" i="76" s="1"/>
  <c r="A15" i="60"/>
  <c r="S14" i="60"/>
  <c r="S14" i="76" s="1"/>
  <c r="R14" i="60"/>
  <c r="R14" i="76" s="1"/>
  <c r="P14" i="60"/>
  <c r="P14" i="76" s="1"/>
  <c r="O14" i="60"/>
  <c r="O14" i="76" s="1"/>
  <c r="N14" i="60"/>
  <c r="N14" i="76" s="1"/>
  <c r="M14" i="60"/>
  <c r="M14" i="76" s="1"/>
  <c r="L14" i="60"/>
  <c r="L14" i="76" s="1"/>
  <c r="K14" i="60"/>
  <c r="K14" i="76" s="1"/>
  <c r="J14" i="60"/>
  <c r="J14" i="76" s="1"/>
  <c r="I14" i="60"/>
  <c r="I14" i="76" s="1"/>
  <c r="H14" i="60"/>
  <c r="H14" i="76" s="1"/>
  <c r="G14" i="60"/>
  <c r="G14" i="76" s="1"/>
  <c r="F14" i="60"/>
  <c r="F14" i="76" s="1"/>
  <c r="E14" i="60"/>
  <c r="E14" i="76" s="1"/>
  <c r="C14" i="60"/>
  <c r="C14" i="76" s="1"/>
  <c r="B14" i="60"/>
  <c r="B14" i="76" s="1"/>
  <c r="A14" i="60"/>
  <c r="S13" i="60"/>
  <c r="S13" i="76" s="1"/>
  <c r="R13" i="60"/>
  <c r="R13" i="76" s="1"/>
  <c r="P13" i="60"/>
  <c r="P13" i="76" s="1"/>
  <c r="O13" i="60"/>
  <c r="O13" i="76" s="1"/>
  <c r="N13" i="60"/>
  <c r="N13" i="76" s="1"/>
  <c r="M13" i="60"/>
  <c r="M13" i="76" s="1"/>
  <c r="L13" i="60"/>
  <c r="L13" i="76" s="1"/>
  <c r="K13" i="60"/>
  <c r="K13" i="76" s="1"/>
  <c r="J13" i="60"/>
  <c r="J13" i="76" s="1"/>
  <c r="I13" i="60"/>
  <c r="I13" i="76" s="1"/>
  <c r="H13" i="60"/>
  <c r="H13" i="76" s="1"/>
  <c r="G13" i="60"/>
  <c r="G13" i="76" s="1"/>
  <c r="F13" i="60"/>
  <c r="F13" i="76" s="1"/>
  <c r="E13" i="60"/>
  <c r="E13" i="76" s="1"/>
  <c r="C13" i="60"/>
  <c r="C13" i="76" s="1"/>
  <c r="B13" i="60"/>
  <c r="B13" i="76" s="1"/>
  <c r="A13" i="60"/>
  <c r="S12" i="60"/>
  <c r="S12" i="76" s="1"/>
  <c r="R12" i="60"/>
  <c r="R12" i="76" s="1"/>
  <c r="P12" i="60"/>
  <c r="P12" i="76" s="1"/>
  <c r="O12" i="60"/>
  <c r="O12" i="76" s="1"/>
  <c r="N12" i="60"/>
  <c r="N12" i="76" s="1"/>
  <c r="M12" i="60"/>
  <c r="M12" i="76" s="1"/>
  <c r="L12" i="60"/>
  <c r="L12" i="76" s="1"/>
  <c r="K12" i="60"/>
  <c r="K12" i="76" s="1"/>
  <c r="J12" i="60"/>
  <c r="J12" i="76" s="1"/>
  <c r="I12" i="60"/>
  <c r="I12" i="76" s="1"/>
  <c r="H12" i="60"/>
  <c r="H12" i="76" s="1"/>
  <c r="G12" i="60"/>
  <c r="G12" i="76" s="1"/>
  <c r="F12" i="60"/>
  <c r="F12" i="76" s="1"/>
  <c r="E12" i="60"/>
  <c r="E12" i="76" s="1"/>
  <c r="C12" i="60"/>
  <c r="C12" i="76" s="1"/>
  <c r="B12" i="60"/>
  <c r="B12" i="76" s="1"/>
  <c r="A12" i="60"/>
  <c r="S11" i="60"/>
  <c r="S11" i="76" s="1"/>
  <c r="R11" i="60"/>
  <c r="R11" i="76" s="1"/>
  <c r="P11" i="60"/>
  <c r="P11" i="76" s="1"/>
  <c r="O11" i="60"/>
  <c r="O11" i="76" s="1"/>
  <c r="N11" i="60"/>
  <c r="N11" i="76" s="1"/>
  <c r="M11" i="60"/>
  <c r="M11" i="76" s="1"/>
  <c r="L11" i="60"/>
  <c r="L11" i="76" s="1"/>
  <c r="K11" i="60"/>
  <c r="K11" i="76" s="1"/>
  <c r="J11" i="60"/>
  <c r="J11" i="76" s="1"/>
  <c r="I11" i="60"/>
  <c r="I11" i="76" s="1"/>
  <c r="H11" i="60"/>
  <c r="H11" i="76" s="1"/>
  <c r="G11" i="60"/>
  <c r="G11" i="76" s="1"/>
  <c r="F11" i="60"/>
  <c r="F11" i="76" s="1"/>
  <c r="E11" i="60"/>
  <c r="E11" i="76" s="1"/>
  <c r="C11" i="60"/>
  <c r="C11" i="76" s="1"/>
  <c r="B11" i="60"/>
  <c r="B11" i="76" s="1"/>
  <c r="A11" i="60"/>
  <c r="S10" i="60"/>
  <c r="S10" i="76" s="1"/>
  <c r="R10" i="60"/>
  <c r="R10" i="76" s="1"/>
  <c r="P10" i="60"/>
  <c r="P10" i="76" s="1"/>
  <c r="O10" i="60"/>
  <c r="O10" i="76" s="1"/>
  <c r="N10" i="60"/>
  <c r="N10" i="76" s="1"/>
  <c r="M10" i="60"/>
  <c r="M10" i="76" s="1"/>
  <c r="L10" i="60"/>
  <c r="L10" i="76" s="1"/>
  <c r="K10" i="60"/>
  <c r="K10" i="76" s="1"/>
  <c r="J10" i="60"/>
  <c r="J10" i="76" s="1"/>
  <c r="I10" i="60"/>
  <c r="I10" i="76" s="1"/>
  <c r="H10" i="60"/>
  <c r="H10" i="76" s="1"/>
  <c r="G10" i="60"/>
  <c r="G10" i="76" s="1"/>
  <c r="F10" i="60"/>
  <c r="F10" i="76" s="1"/>
  <c r="E10" i="60"/>
  <c r="E10" i="76" s="1"/>
  <c r="C10" i="60"/>
  <c r="C10" i="76" s="1"/>
  <c r="B10" i="60"/>
  <c r="B10" i="76" s="1"/>
  <c r="A10" i="60"/>
  <c r="S9" i="60"/>
  <c r="S9" i="76" s="1"/>
  <c r="R9" i="60"/>
  <c r="R9" i="76" s="1"/>
  <c r="P9" i="60"/>
  <c r="P9" i="76" s="1"/>
  <c r="O9" i="60"/>
  <c r="O9" i="76" s="1"/>
  <c r="N9" i="60"/>
  <c r="N9" i="76" s="1"/>
  <c r="M9" i="60"/>
  <c r="M9" i="76" s="1"/>
  <c r="L9" i="60"/>
  <c r="L9" i="76" s="1"/>
  <c r="K9" i="60"/>
  <c r="K9" i="76" s="1"/>
  <c r="J9" i="60"/>
  <c r="J9" i="76" s="1"/>
  <c r="I9" i="60"/>
  <c r="I9" i="76" s="1"/>
  <c r="H9" i="60"/>
  <c r="H9" i="76" s="1"/>
  <c r="G9" i="60"/>
  <c r="G9" i="76" s="1"/>
  <c r="F9" i="60"/>
  <c r="F9" i="76" s="1"/>
  <c r="E9" i="60"/>
  <c r="E9" i="76" s="1"/>
  <c r="C9" i="60"/>
  <c r="C9" i="76" s="1"/>
  <c r="B9" i="60"/>
  <c r="B9" i="76" s="1"/>
  <c r="A9" i="60"/>
  <c r="S8" i="60"/>
  <c r="S8" i="76" s="1"/>
  <c r="R8" i="60"/>
  <c r="R8" i="76" s="1"/>
  <c r="P8" i="60"/>
  <c r="P8" i="76" s="1"/>
  <c r="O8" i="60"/>
  <c r="O8" i="76" s="1"/>
  <c r="N8" i="60"/>
  <c r="N8" i="76" s="1"/>
  <c r="M8" i="60"/>
  <c r="M8" i="76" s="1"/>
  <c r="L8" i="60"/>
  <c r="L8" i="76" s="1"/>
  <c r="K8" i="60"/>
  <c r="K8" i="76" s="1"/>
  <c r="J8" i="60"/>
  <c r="J8" i="76" s="1"/>
  <c r="I8" i="60"/>
  <c r="I8" i="76" s="1"/>
  <c r="H8" i="60"/>
  <c r="H8" i="76" s="1"/>
  <c r="G8" i="60"/>
  <c r="G8" i="76" s="1"/>
  <c r="F8" i="60"/>
  <c r="F8" i="76" s="1"/>
  <c r="E8" i="60"/>
  <c r="E8" i="76" s="1"/>
  <c r="C8" i="60"/>
  <c r="C8" i="76" s="1"/>
  <c r="B8" i="60"/>
  <c r="B8" i="76" s="1"/>
  <c r="A8" i="60"/>
  <c r="S7" i="60"/>
  <c r="S7" i="76" s="1"/>
  <c r="R7" i="60"/>
  <c r="R7" i="76" s="1"/>
  <c r="P7" i="60"/>
  <c r="P7" i="76" s="1"/>
  <c r="O7" i="60"/>
  <c r="O7" i="76" s="1"/>
  <c r="N7" i="60"/>
  <c r="N7" i="76" s="1"/>
  <c r="L7" i="60"/>
  <c r="L7" i="76" s="1"/>
  <c r="K7" i="60"/>
  <c r="K7" i="76" s="1"/>
  <c r="J7" i="60"/>
  <c r="J7" i="76" s="1"/>
  <c r="I7" i="60"/>
  <c r="I7" i="76" s="1"/>
  <c r="H7" i="60"/>
  <c r="H7" i="76" s="1"/>
  <c r="G7" i="60"/>
  <c r="G7" i="76" s="1"/>
  <c r="F7" i="60"/>
  <c r="F7" i="76" s="1"/>
  <c r="E7" i="60"/>
  <c r="E7" i="76" s="1"/>
  <c r="C7" i="60"/>
  <c r="C7" i="76" s="1"/>
  <c r="B7" i="60"/>
  <c r="B7" i="76" s="1"/>
  <c r="A7" i="60"/>
  <c r="S6" i="60"/>
  <c r="S6" i="76" s="1"/>
  <c r="R6" i="60"/>
  <c r="R6" i="76" s="1"/>
  <c r="P6" i="60"/>
  <c r="P6" i="76" s="1"/>
  <c r="O6" i="60"/>
  <c r="O6" i="76" s="1"/>
  <c r="N6" i="60"/>
  <c r="N6" i="76" s="1"/>
  <c r="M6" i="60"/>
  <c r="M6" i="76" s="1"/>
  <c r="L6" i="60"/>
  <c r="L6" i="76" s="1"/>
  <c r="K6" i="60"/>
  <c r="K6" i="76" s="1"/>
  <c r="J6" i="60"/>
  <c r="J6" i="76" s="1"/>
  <c r="I6" i="60"/>
  <c r="I6" i="76" s="1"/>
  <c r="H6" i="60"/>
  <c r="H6" i="76" s="1"/>
  <c r="G6" i="60"/>
  <c r="G6" i="76" s="1"/>
  <c r="F6" i="60"/>
  <c r="F6" i="76" s="1"/>
  <c r="E6" i="60"/>
  <c r="E6" i="76" s="1"/>
  <c r="C6" i="60"/>
  <c r="C6" i="76" s="1"/>
  <c r="B6" i="60"/>
  <c r="B6" i="76" s="1"/>
  <c r="A6" i="60"/>
  <c r="D1" i="60"/>
  <c r="D1" i="76" s="1"/>
  <c r="FJ10" i="5" l="1"/>
  <c r="FJ11" i="5"/>
  <c r="FJ12" i="5"/>
  <c r="FJ13" i="5"/>
  <c r="FJ14" i="5"/>
  <c r="FJ15" i="5"/>
  <c r="FJ16" i="5"/>
  <c r="FJ17" i="5"/>
  <c r="FJ18" i="5"/>
  <c r="FJ19" i="5"/>
  <c r="FJ20" i="5"/>
  <c r="FJ21" i="5"/>
  <c r="FJ22" i="5"/>
  <c r="FJ23" i="5"/>
  <c r="FJ24" i="5"/>
  <c r="FJ25" i="5"/>
  <c r="FJ26" i="5"/>
  <c r="FJ27" i="5"/>
  <c r="FJ28" i="5"/>
  <c r="FJ29" i="5"/>
  <c r="FJ30" i="5"/>
  <c r="FJ31" i="5"/>
  <c r="FJ32" i="5"/>
  <c r="FJ33" i="5"/>
  <c r="FJ34" i="5"/>
  <c r="FJ35" i="5"/>
  <c r="FJ36" i="5"/>
  <c r="FJ37" i="5"/>
  <c r="FJ38" i="5"/>
  <c r="FJ39" i="5"/>
  <c r="FJ40" i="5"/>
  <c r="FJ41" i="5"/>
  <c r="FJ42" i="5"/>
  <c r="FJ43" i="5"/>
  <c r="FJ44" i="5"/>
  <c r="FJ45" i="5"/>
  <c r="FJ46" i="5"/>
  <c r="FJ47" i="5"/>
  <c r="FJ48" i="5"/>
  <c r="FJ49" i="5"/>
  <c r="FJ50" i="5"/>
  <c r="FJ51" i="5"/>
  <c r="FJ52" i="5"/>
  <c r="FJ53" i="5"/>
  <c r="FJ54" i="5"/>
  <c r="FJ55" i="5"/>
  <c r="FJ56" i="5"/>
  <c r="FJ57" i="5"/>
  <c r="EZ10" i="5" l="1"/>
  <c r="EZ11" i="5"/>
  <c r="EZ12" i="5"/>
  <c r="EZ13" i="5"/>
  <c r="EZ14" i="5"/>
  <c r="EZ15" i="5"/>
  <c r="EZ16" i="5"/>
  <c r="EZ17" i="5"/>
  <c r="EZ18" i="5"/>
  <c r="EZ19" i="5"/>
  <c r="EZ20" i="5"/>
  <c r="EZ21" i="5"/>
  <c r="EZ22" i="5"/>
  <c r="EZ23" i="5"/>
  <c r="EZ24" i="5"/>
  <c r="EZ25" i="5"/>
  <c r="EZ26" i="5"/>
  <c r="EZ27" i="5"/>
  <c r="EZ28" i="5"/>
  <c r="EZ29" i="5"/>
  <c r="EZ30" i="5"/>
  <c r="EZ31" i="5"/>
  <c r="EZ32" i="5"/>
  <c r="EZ33" i="5"/>
  <c r="EZ34" i="5"/>
  <c r="EZ35" i="5"/>
  <c r="EZ36" i="5"/>
  <c r="EZ37" i="5"/>
  <c r="EZ38" i="5"/>
  <c r="EZ39" i="5"/>
  <c r="EZ40" i="5"/>
  <c r="EZ41" i="5"/>
  <c r="EZ42" i="5"/>
  <c r="EZ43" i="5"/>
  <c r="EZ44" i="5"/>
  <c r="EZ45" i="5"/>
  <c r="EZ46" i="5"/>
  <c r="EZ47" i="5"/>
  <c r="EZ48" i="5"/>
  <c r="EZ49" i="5"/>
  <c r="EZ50" i="5"/>
  <c r="EZ51" i="5"/>
  <c r="EZ52" i="5"/>
  <c r="EZ53" i="5"/>
  <c r="EZ54" i="5"/>
  <c r="EZ55" i="5"/>
  <c r="EZ56" i="5"/>
  <c r="EZ57" i="5"/>
  <c r="EY10" i="5"/>
  <c r="EY11" i="5"/>
  <c r="EY12" i="5"/>
  <c r="EY13" i="5"/>
  <c r="EY14" i="5"/>
  <c r="EY15" i="5"/>
  <c r="EY16" i="5"/>
  <c r="EY17" i="5"/>
  <c r="EY18" i="5"/>
  <c r="EY19" i="5"/>
  <c r="EY20" i="5"/>
  <c r="EY21" i="5"/>
  <c r="EY22" i="5"/>
  <c r="EY23" i="5"/>
  <c r="EY24" i="5"/>
  <c r="EY25" i="5"/>
  <c r="EY26" i="5"/>
  <c r="EY27" i="5"/>
  <c r="EY28" i="5"/>
  <c r="EY29" i="5"/>
  <c r="EY30" i="5"/>
  <c r="EY31" i="5"/>
  <c r="EY32" i="5"/>
  <c r="EY33" i="5"/>
  <c r="EY34" i="5"/>
  <c r="EY35" i="5"/>
  <c r="EY36" i="5"/>
  <c r="EY37" i="5"/>
  <c r="EY38" i="5"/>
  <c r="EY39" i="5"/>
  <c r="EY40" i="5"/>
  <c r="EY41" i="5"/>
  <c r="EY42" i="5"/>
  <c r="EY43" i="5"/>
  <c r="EY44" i="5"/>
  <c r="EY45" i="5"/>
  <c r="EY46" i="5"/>
  <c r="EY47" i="5"/>
  <c r="EY48" i="5"/>
  <c r="EY49" i="5"/>
  <c r="EY50" i="5"/>
  <c r="EY51" i="5"/>
  <c r="EY52" i="5"/>
  <c r="EY53" i="5"/>
  <c r="EY54" i="5"/>
  <c r="EY55" i="5"/>
  <c r="EY56" i="5"/>
  <c r="EY57" i="5"/>
  <c r="EX10" i="5"/>
  <c r="EX11" i="5"/>
  <c r="EX12" i="5"/>
  <c r="EX13" i="5"/>
  <c r="EX14" i="5"/>
  <c r="EX15" i="5"/>
  <c r="EX16" i="5"/>
  <c r="EX17" i="5"/>
  <c r="EX18" i="5"/>
  <c r="EX19" i="5"/>
  <c r="EX20" i="5"/>
  <c r="EX21" i="5"/>
  <c r="EX22" i="5"/>
  <c r="EX23" i="5"/>
  <c r="EX24" i="5"/>
  <c r="EX25" i="5"/>
  <c r="EX26" i="5"/>
  <c r="EX27" i="5"/>
  <c r="EX28" i="5"/>
  <c r="EX29" i="5"/>
  <c r="EX30" i="5"/>
  <c r="EX31" i="5"/>
  <c r="EX32" i="5"/>
  <c r="EX33" i="5"/>
  <c r="EX34" i="5"/>
  <c r="EX35" i="5"/>
  <c r="EX36" i="5"/>
  <c r="EX37" i="5"/>
  <c r="EX38" i="5"/>
  <c r="EX39" i="5"/>
  <c r="EX40" i="5"/>
  <c r="EX41" i="5"/>
  <c r="EX42" i="5"/>
  <c r="EX43" i="5"/>
  <c r="EX44" i="5"/>
  <c r="EX45" i="5"/>
  <c r="EX46" i="5"/>
  <c r="EX47" i="5"/>
  <c r="EX48" i="5"/>
  <c r="EX49" i="5"/>
  <c r="EX50" i="5"/>
  <c r="EX51" i="5"/>
  <c r="EX52" i="5"/>
  <c r="EX53" i="5"/>
  <c r="EX54" i="5"/>
  <c r="EX55" i="5"/>
  <c r="EX56" i="5"/>
  <c r="EX57" i="5"/>
  <c r="FM10" i="5"/>
  <c r="FM11" i="5"/>
  <c r="FM12" i="5"/>
  <c r="FM13" i="5"/>
  <c r="FM14" i="5"/>
  <c r="FM15" i="5"/>
  <c r="FM16" i="5"/>
  <c r="FM17" i="5"/>
  <c r="FM18" i="5"/>
  <c r="FM19" i="5"/>
  <c r="FM20" i="5"/>
  <c r="FM21" i="5"/>
  <c r="FM22" i="5"/>
  <c r="FM23" i="5"/>
  <c r="FM24" i="5"/>
  <c r="FM25" i="5"/>
  <c r="FM26" i="5"/>
  <c r="FM27" i="5"/>
  <c r="FM28" i="5"/>
  <c r="FM29" i="5"/>
  <c r="FM30" i="5"/>
  <c r="FM31" i="5"/>
  <c r="FM32" i="5"/>
  <c r="FM33" i="5"/>
  <c r="FM34" i="5"/>
  <c r="FM35" i="5"/>
  <c r="FM36" i="5"/>
  <c r="FM37" i="5"/>
  <c r="FM38" i="5"/>
  <c r="FM39" i="5"/>
  <c r="FM40" i="5"/>
  <c r="FM41" i="5"/>
  <c r="FM42" i="5"/>
  <c r="FM43" i="5"/>
  <c r="FM44" i="5"/>
  <c r="FM45" i="5"/>
  <c r="FM46" i="5"/>
  <c r="FM47" i="5"/>
  <c r="FM48" i="5"/>
  <c r="FM49" i="5"/>
  <c r="FM50" i="5"/>
  <c r="FM51" i="5"/>
  <c r="FM52" i="5"/>
  <c r="FM53" i="5"/>
  <c r="FM54" i="5"/>
  <c r="FM55" i="5"/>
  <c r="FM56" i="5"/>
  <c r="FM57" i="5"/>
  <c r="FM58" i="5"/>
  <c r="FM59" i="5"/>
  <c r="FL10" i="5"/>
  <c r="FL11" i="5"/>
  <c r="FL12" i="5"/>
  <c r="FL13" i="5"/>
  <c r="FL14" i="5"/>
  <c r="FL15" i="5"/>
  <c r="FL16" i="5"/>
  <c r="FL17" i="5"/>
  <c r="FL18" i="5"/>
  <c r="FL19" i="5"/>
  <c r="FL20" i="5"/>
  <c r="FL21" i="5"/>
  <c r="FL22" i="5"/>
  <c r="FL23" i="5"/>
  <c r="FL24" i="5"/>
  <c r="FL25" i="5"/>
  <c r="FL26" i="5"/>
  <c r="FL27" i="5"/>
  <c r="FL28" i="5"/>
  <c r="FL29" i="5"/>
  <c r="FL30" i="5"/>
  <c r="FL31" i="5"/>
  <c r="FL32" i="5"/>
  <c r="FL33" i="5"/>
  <c r="FL34" i="5"/>
  <c r="FL35" i="5"/>
  <c r="FL36" i="5"/>
  <c r="FL37" i="5"/>
  <c r="FL38" i="5"/>
  <c r="FL39" i="5"/>
  <c r="FL40" i="5"/>
  <c r="FL41" i="5"/>
  <c r="FL42" i="5"/>
  <c r="FL43" i="5"/>
  <c r="FL44" i="5"/>
  <c r="FL45" i="5"/>
  <c r="FL46" i="5"/>
  <c r="FL47" i="5"/>
  <c r="FL48" i="5"/>
  <c r="FL49" i="5"/>
  <c r="FL50" i="5"/>
  <c r="FL51" i="5"/>
  <c r="FL52" i="5"/>
  <c r="FL53" i="5"/>
  <c r="FL54" i="5"/>
  <c r="FL55" i="5"/>
  <c r="FL56" i="5"/>
  <c r="FL57" i="5"/>
  <c r="FI10" i="5"/>
  <c r="FI11" i="5"/>
  <c r="FI12" i="5"/>
  <c r="FI13" i="5"/>
  <c r="FI14" i="5"/>
  <c r="FI15" i="5"/>
  <c r="FI16" i="5"/>
  <c r="FI17" i="5"/>
  <c r="FI18" i="5"/>
  <c r="FI19" i="5"/>
  <c r="FI20" i="5"/>
  <c r="FI21" i="5"/>
  <c r="FI22" i="5"/>
  <c r="FI23" i="5"/>
  <c r="FI24" i="5"/>
  <c r="FI25" i="5"/>
  <c r="FI26" i="5"/>
  <c r="FI27" i="5"/>
  <c r="FI28" i="5"/>
  <c r="FI29" i="5"/>
  <c r="FI30" i="5"/>
  <c r="FI31" i="5"/>
  <c r="FI32" i="5"/>
  <c r="FI33" i="5"/>
  <c r="FI34" i="5"/>
  <c r="FI35" i="5"/>
  <c r="FI36" i="5"/>
  <c r="FI37" i="5"/>
  <c r="FI38" i="5"/>
  <c r="FI39" i="5"/>
  <c r="FI40" i="5"/>
  <c r="FI41" i="5"/>
  <c r="FI42" i="5"/>
  <c r="FI43" i="5"/>
  <c r="FI44" i="5"/>
  <c r="FI45" i="5"/>
  <c r="FI46" i="5"/>
  <c r="FI47" i="5"/>
  <c r="FI48" i="5"/>
  <c r="FI49" i="5"/>
  <c r="FI50" i="5"/>
  <c r="FI51" i="5"/>
  <c r="FI52" i="5"/>
  <c r="FI53" i="5"/>
  <c r="FI54" i="5"/>
  <c r="FI55" i="5"/>
  <c r="FI56" i="5"/>
  <c r="FI57" i="5"/>
  <c r="FK10" i="5"/>
  <c r="FK11" i="5"/>
  <c r="FK12" i="5"/>
  <c r="FK13" i="5"/>
  <c r="FK14" i="5"/>
  <c r="FK15" i="5"/>
  <c r="FK16" i="5"/>
  <c r="FK17" i="5"/>
  <c r="FK18" i="5"/>
  <c r="FK19" i="5"/>
  <c r="FK20" i="5"/>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51" i="5"/>
  <c r="FK52" i="5"/>
  <c r="FK53" i="5"/>
  <c r="FK54" i="5"/>
  <c r="FK55" i="5"/>
  <c r="FK56" i="5"/>
  <c r="FK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2" l="1"/>
  <c r="U52" i="2"/>
  <c r="U48" i="2"/>
  <c r="U44" i="2"/>
  <c r="U40" i="2"/>
  <c r="U36" i="2"/>
  <c r="U32" i="2"/>
  <c r="U28" i="2"/>
  <c r="U24" i="2"/>
  <c r="U20" i="2"/>
  <c r="U16" i="2"/>
  <c r="U12" i="2"/>
  <c r="U8" i="2"/>
  <c r="U51" i="2"/>
  <c r="U35" i="2"/>
  <c r="U23" i="2"/>
  <c r="U7" i="2"/>
  <c r="U39" i="2"/>
  <c r="U27" i="2"/>
  <c r="U15" i="2"/>
  <c r="U11" i="2"/>
  <c r="U54" i="2"/>
  <c r="U42" i="2"/>
  <c r="U34" i="2"/>
  <c r="U26" i="2"/>
  <c r="U22" i="2"/>
  <c r="U18" i="2"/>
  <c r="U14" i="2"/>
  <c r="U10" i="2"/>
  <c r="U55" i="2"/>
  <c r="U43" i="2"/>
  <c r="U31" i="2"/>
  <c r="U19" i="2"/>
  <c r="U50" i="2"/>
  <c r="U46" i="2"/>
  <c r="U38" i="2"/>
  <c r="U30" i="2"/>
  <c r="U53" i="2"/>
  <c r="U49" i="2"/>
  <c r="U45" i="2"/>
  <c r="U41" i="2"/>
  <c r="U37" i="2"/>
  <c r="U33" i="2"/>
  <c r="U29" i="2"/>
  <c r="U25" i="2"/>
  <c r="U21" i="2"/>
  <c r="U17" i="2"/>
  <c r="U13" i="2"/>
  <c r="U9" i="2"/>
  <c r="CQ59" i="5"/>
  <c r="CQ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CX8" i="5" l="1"/>
  <c r="CX8" i="75" s="1"/>
  <c r="CX58" i="75" l="1"/>
  <c r="CX59" i="75"/>
  <c r="CX59" i="5"/>
  <c r="CX58" i="5"/>
  <c r="CO10" i="5"/>
  <c r="CO10" i="75" s="1"/>
  <c r="CO11" i="5"/>
  <c r="CO11" i="75" s="1"/>
  <c r="CO12" i="5"/>
  <c r="CO12" i="75" s="1"/>
  <c r="CO13" i="5"/>
  <c r="CO13" i="75" s="1"/>
  <c r="CO14" i="5"/>
  <c r="CO14" i="75" s="1"/>
  <c r="CO15" i="5"/>
  <c r="CO15" i="75" s="1"/>
  <c r="CO16" i="5"/>
  <c r="CO16" i="75" s="1"/>
  <c r="CO17" i="5"/>
  <c r="CO17" i="75" s="1"/>
  <c r="CO18" i="5"/>
  <c r="CO18" i="75" s="1"/>
  <c r="CO19" i="5"/>
  <c r="CO19" i="75" s="1"/>
  <c r="CO20" i="5"/>
  <c r="CO20" i="75" s="1"/>
  <c r="CO21" i="5"/>
  <c r="CO21" i="75" s="1"/>
  <c r="CO22" i="5"/>
  <c r="CO22" i="75" s="1"/>
  <c r="CO23" i="5"/>
  <c r="CO23" i="75" s="1"/>
  <c r="CO24" i="5"/>
  <c r="CO24" i="75" s="1"/>
  <c r="CO25" i="5"/>
  <c r="CO25" i="75" s="1"/>
  <c r="CO26" i="5"/>
  <c r="CO26" i="75" s="1"/>
  <c r="CO27" i="5"/>
  <c r="CO27" i="75" s="1"/>
  <c r="CO28" i="5"/>
  <c r="CO28" i="75" s="1"/>
  <c r="CO29" i="5"/>
  <c r="CO29" i="75" s="1"/>
  <c r="CO30" i="5"/>
  <c r="CO30" i="75" s="1"/>
  <c r="CO31" i="5"/>
  <c r="CO31" i="75" s="1"/>
  <c r="CO32" i="5"/>
  <c r="CO32" i="75" s="1"/>
  <c r="CO33" i="5"/>
  <c r="CO33" i="75" s="1"/>
  <c r="CO34" i="5"/>
  <c r="CO34" i="75" s="1"/>
  <c r="CO35" i="5"/>
  <c r="CO35" i="75" s="1"/>
  <c r="CO36" i="5"/>
  <c r="CO36" i="75" s="1"/>
  <c r="CO37" i="5"/>
  <c r="CO37" i="75" s="1"/>
  <c r="CO38" i="5"/>
  <c r="CO38" i="75" s="1"/>
  <c r="CO39" i="5"/>
  <c r="CO39" i="75" s="1"/>
  <c r="CO40" i="5"/>
  <c r="CO40" i="75" s="1"/>
  <c r="CO41" i="5"/>
  <c r="CO41" i="75" s="1"/>
  <c r="CO42" i="5"/>
  <c r="CO42" i="75" s="1"/>
  <c r="CO43" i="5"/>
  <c r="CO43" i="75" s="1"/>
  <c r="CO44" i="5"/>
  <c r="CO44" i="75" s="1"/>
  <c r="CO45" i="5"/>
  <c r="CO45" i="75" s="1"/>
  <c r="CO46" i="5"/>
  <c r="CO46" i="75" s="1"/>
  <c r="CO47" i="5"/>
  <c r="CO47" i="75" s="1"/>
  <c r="CO48" i="5"/>
  <c r="CO48" i="75" s="1"/>
  <c r="CO49" i="5"/>
  <c r="CO49" i="75" s="1"/>
  <c r="CO50" i="5"/>
  <c r="CO50" i="75" s="1"/>
  <c r="CO51" i="5"/>
  <c r="CO51" i="75" s="1"/>
  <c r="CO52" i="5"/>
  <c r="CO52" i="75" s="1"/>
  <c r="CO53" i="5"/>
  <c r="CO53" i="75" s="1"/>
  <c r="CO54" i="5"/>
  <c r="CO54" i="75" s="1"/>
  <c r="CO55" i="5"/>
  <c r="CO55" i="75" s="1"/>
  <c r="CO56" i="5"/>
  <c r="CO56" i="75" s="1"/>
  <c r="CO57" i="5"/>
  <c r="CO57" i="75" s="1"/>
  <c r="Q6" i="60"/>
  <c r="Q6" i="76" s="1"/>
  <c r="Q45" i="60" l="1"/>
  <c r="Q45" i="76" s="1"/>
  <c r="R45" i="62"/>
  <c r="R45" i="2"/>
  <c r="Q33" i="60"/>
  <c r="Q33" i="76" s="1"/>
  <c r="R33" i="62"/>
  <c r="R33" i="2"/>
  <c r="Q25" i="60"/>
  <c r="Q25" i="76" s="1"/>
  <c r="R25" i="62"/>
  <c r="R25" i="2"/>
  <c r="Q54" i="60"/>
  <c r="Q54" i="76" s="1"/>
  <c r="R54" i="62"/>
  <c r="R54" i="2"/>
  <c r="Q50" i="60"/>
  <c r="Q50" i="76" s="1"/>
  <c r="R50" i="62"/>
  <c r="R50" i="2"/>
  <c r="Q46" i="60"/>
  <c r="Q46" i="76" s="1"/>
  <c r="R46" i="62"/>
  <c r="R46" i="2"/>
  <c r="Q42" i="60"/>
  <c r="Q42" i="76" s="1"/>
  <c r="R42" i="62"/>
  <c r="R42" i="2"/>
  <c r="Q38" i="60"/>
  <c r="Q38" i="76" s="1"/>
  <c r="R38" i="62"/>
  <c r="R38" i="2"/>
  <c r="Q34" i="60"/>
  <c r="Q34" i="76" s="1"/>
  <c r="R34" i="62"/>
  <c r="R34" i="2"/>
  <c r="Q30" i="60"/>
  <c r="Q30" i="76" s="1"/>
  <c r="R30" i="62"/>
  <c r="R30" i="2"/>
  <c r="Q26" i="60"/>
  <c r="Q26" i="76" s="1"/>
  <c r="R26" i="62"/>
  <c r="R26" i="2"/>
  <c r="Q22" i="60"/>
  <c r="Q22" i="76" s="1"/>
  <c r="R22" i="62"/>
  <c r="R22" i="2"/>
  <c r="Q18" i="60"/>
  <c r="Q18" i="76" s="1"/>
  <c r="R18" i="62"/>
  <c r="R18" i="2"/>
  <c r="Q14" i="60"/>
  <c r="Q14" i="76" s="1"/>
  <c r="R14" i="62"/>
  <c r="R14" i="2"/>
  <c r="Q10" i="60"/>
  <c r="Q10" i="76" s="1"/>
  <c r="R10" i="62"/>
  <c r="R10" i="2"/>
  <c r="Q49" i="60"/>
  <c r="Q49" i="76" s="1"/>
  <c r="R49" i="62"/>
  <c r="R49" i="2"/>
  <c r="Q37" i="60"/>
  <c r="Q37" i="76" s="1"/>
  <c r="R37" i="62"/>
  <c r="R37" i="2"/>
  <c r="Q13" i="60"/>
  <c r="Q13" i="76" s="1"/>
  <c r="R13" i="62"/>
  <c r="R13" i="2"/>
  <c r="Q44" i="60"/>
  <c r="Q44" i="76" s="1"/>
  <c r="R44" i="62"/>
  <c r="R44" i="2"/>
  <c r="Q36" i="60"/>
  <c r="Q36" i="76" s="1"/>
  <c r="R36" i="62"/>
  <c r="R36" i="2"/>
  <c r="Q32" i="60"/>
  <c r="Q32" i="76" s="1"/>
  <c r="R32" i="62"/>
  <c r="R32" i="2"/>
  <c r="Q28" i="60"/>
  <c r="Q28" i="76" s="1"/>
  <c r="R28" i="62"/>
  <c r="R28" i="2"/>
  <c r="Q24" i="60"/>
  <c r="Q24" i="76" s="1"/>
  <c r="R24" i="62"/>
  <c r="R24" i="2"/>
  <c r="Q20" i="60"/>
  <c r="Q20" i="76" s="1"/>
  <c r="R20" i="62"/>
  <c r="R20" i="2"/>
  <c r="Q16" i="60"/>
  <c r="Q16" i="76" s="1"/>
  <c r="R16" i="62"/>
  <c r="R16" i="2"/>
  <c r="Q12" i="60"/>
  <c r="Q12" i="76" s="1"/>
  <c r="R12" i="62"/>
  <c r="R12" i="2"/>
  <c r="Q8" i="60"/>
  <c r="Q8" i="76" s="1"/>
  <c r="R8" i="62"/>
  <c r="R8" i="2"/>
  <c r="Q53" i="60"/>
  <c r="Q53" i="76" s="1"/>
  <c r="R53" i="62"/>
  <c r="R53" i="2"/>
  <c r="Q41" i="60"/>
  <c r="Q41" i="76" s="1"/>
  <c r="R41" i="62"/>
  <c r="R41" i="2"/>
  <c r="Q29" i="60"/>
  <c r="Q29" i="76" s="1"/>
  <c r="R29" i="62"/>
  <c r="R29" i="2"/>
  <c r="Q21" i="60"/>
  <c r="Q21" i="76" s="1"/>
  <c r="R21" i="62"/>
  <c r="R21" i="2"/>
  <c r="Q17" i="60"/>
  <c r="Q17" i="76" s="1"/>
  <c r="R17" i="62"/>
  <c r="R17" i="2"/>
  <c r="Q9" i="60"/>
  <c r="Q9" i="76" s="1"/>
  <c r="R9" i="62"/>
  <c r="R9" i="2"/>
  <c r="Q52" i="60"/>
  <c r="Q52" i="76" s="1"/>
  <c r="R52" i="62"/>
  <c r="R52" i="2"/>
  <c r="Q48" i="60"/>
  <c r="Q48" i="76" s="1"/>
  <c r="R48" i="62"/>
  <c r="R48" i="2"/>
  <c r="Q40" i="60"/>
  <c r="Q40" i="76" s="1"/>
  <c r="R40" i="62"/>
  <c r="R40" i="2"/>
  <c r="Q55" i="60"/>
  <c r="Q55" i="76" s="1"/>
  <c r="R55" i="62"/>
  <c r="R55" i="2"/>
  <c r="Q51" i="60"/>
  <c r="Q51" i="76" s="1"/>
  <c r="R51" i="62"/>
  <c r="R51" i="2"/>
  <c r="Q47" i="60"/>
  <c r="Q47" i="76" s="1"/>
  <c r="R47" i="62"/>
  <c r="R47" i="2"/>
  <c r="Q43" i="60"/>
  <c r="Q43" i="76" s="1"/>
  <c r="R43" i="62"/>
  <c r="R43" i="2"/>
  <c r="Q39" i="60"/>
  <c r="Q39" i="76" s="1"/>
  <c r="R39" i="62"/>
  <c r="R39" i="2"/>
  <c r="Q35" i="60"/>
  <c r="Q35" i="76" s="1"/>
  <c r="R35" i="62"/>
  <c r="R35" i="2"/>
  <c r="Q31" i="60"/>
  <c r="Q31" i="76" s="1"/>
  <c r="R31" i="62"/>
  <c r="R31" i="2"/>
  <c r="Q27" i="60"/>
  <c r="Q27" i="76" s="1"/>
  <c r="R27" i="62"/>
  <c r="R27" i="2"/>
  <c r="Q23" i="60"/>
  <c r="Q23" i="76" s="1"/>
  <c r="R23" i="62"/>
  <c r="R23" i="2"/>
  <c r="Q19" i="60"/>
  <c r="Q19" i="76" s="1"/>
  <c r="R19" i="62"/>
  <c r="R19" i="2"/>
  <c r="Q15" i="60"/>
  <c r="Q15" i="76" s="1"/>
  <c r="R15" i="62"/>
  <c r="R15" i="2"/>
  <c r="Q11" i="60"/>
  <c r="Q11" i="76" s="1"/>
  <c r="R11" i="62"/>
  <c r="R11" i="2"/>
  <c r="Q7" i="60"/>
  <c r="Q7" i="76" s="1"/>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CR8" i="5"/>
  <c r="CR8" i="75" s="1"/>
  <c r="CR58" i="75" l="1"/>
  <c r="CR59" i="75"/>
  <c r="CR59" i="5"/>
  <c r="CR58" i="5"/>
  <c r="AD52" i="2"/>
  <c r="AD36" i="2"/>
  <c r="AD12" i="2"/>
  <c r="AD53" i="2"/>
  <c r="AD45" i="2"/>
  <c r="AD37" i="2"/>
  <c r="AD29" i="2"/>
  <c r="AD21" i="2"/>
  <c r="AD13" i="2"/>
  <c r="AD28" i="2"/>
  <c r="AD49" i="2"/>
  <c r="AD41" i="2"/>
  <c r="AD33" i="2"/>
  <c r="AD25" i="2"/>
  <c r="AD17" i="2"/>
  <c r="AD8" i="2"/>
  <c r="AD44" i="2"/>
  <c r="AD20" i="2"/>
  <c r="AD48" i="2"/>
  <c r="AD40" i="2"/>
  <c r="AD32" i="2"/>
  <c r="AD24" i="2"/>
  <c r="AD16" i="2"/>
  <c r="V44" i="60"/>
  <c r="V44" i="76" s="1"/>
  <c r="V41" i="60"/>
  <c r="V41" i="76" s="1"/>
  <c r="V17" i="60"/>
  <c r="V17" i="76" s="1"/>
  <c r="V8" i="60"/>
  <c r="V8" i="76" s="1"/>
  <c r="V36" i="60"/>
  <c r="V36" i="76" s="1"/>
  <c r="V20" i="60"/>
  <c r="V20" i="76" s="1"/>
  <c r="V33" i="60"/>
  <c r="V33" i="76" s="1"/>
  <c r="V48" i="60"/>
  <c r="V48" i="76" s="1"/>
  <c r="V40" i="60"/>
  <c r="V40" i="76" s="1"/>
  <c r="V32" i="60"/>
  <c r="V32" i="76" s="1"/>
  <c r="V24" i="60"/>
  <c r="V24" i="76" s="1"/>
  <c r="V16" i="60"/>
  <c r="V16" i="76" s="1"/>
  <c r="V52" i="60"/>
  <c r="V52" i="76" s="1"/>
  <c r="V28" i="60"/>
  <c r="V28" i="76" s="1"/>
  <c r="V12" i="60"/>
  <c r="V12" i="76" s="1"/>
  <c r="V49" i="60"/>
  <c r="V49" i="76" s="1"/>
  <c r="V25" i="60"/>
  <c r="V25" i="76" s="1"/>
  <c r="V53" i="60"/>
  <c r="V53" i="76" s="1"/>
  <c r="V45" i="60"/>
  <c r="V45" i="76" s="1"/>
  <c r="V37" i="60"/>
  <c r="V37" i="76" s="1"/>
  <c r="V29" i="60"/>
  <c r="V29" i="76" s="1"/>
  <c r="V21" i="60"/>
  <c r="V21" i="76" s="1"/>
  <c r="V13" i="60"/>
  <c r="V13" i="76" s="1"/>
  <c r="FV10" i="5"/>
  <c r="FW10" i="5"/>
  <c r="FX10" i="5"/>
  <c r="FV11" i="5"/>
  <c r="FW11" i="5"/>
  <c r="FX11" i="5"/>
  <c r="FV12" i="5"/>
  <c r="FW12" i="5"/>
  <c r="FX12" i="5"/>
  <c r="FV13" i="5"/>
  <c r="FW13" i="5"/>
  <c r="FX13" i="5"/>
  <c r="FV14" i="5"/>
  <c r="FW14" i="5"/>
  <c r="FX14" i="5"/>
  <c r="FV15" i="5"/>
  <c r="FW15" i="5"/>
  <c r="FX15" i="5"/>
  <c r="FV16" i="5"/>
  <c r="FW16" i="5"/>
  <c r="FX16" i="5"/>
  <c r="FV17" i="5"/>
  <c r="FW17" i="5"/>
  <c r="FX17" i="5"/>
  <c r="FV18" i="5"/>
  <c r="FW18" i="5"/>
  <c r="FX18" i="5"/>
  <c r="FV19" i="5"/>
  <c r="FW19" i="5"/>
  <c r="FX19" i="5"/>
  <c r="FV20" i="5"/>
  <c r="FW20" i="5"/>
  <c r="FX20" i="5"/>
  <c r="FV21" i="5"/>
  <c r="FW21" i="5"/>
  <c r="FX21" i="5"/>
  <c r="FV22" i="5"/>
  <c r="FW22" i="5"/>
  <c r="FX22" i="5"/>
  <c r="FV23" i="5"/>
  <c r="FW23" i="5"/>
  <c r="FX23" i="5"/>
  <c r="FV24" i="5"/>
  <c r="FW24" i="5"/>
  <c r="FX24" i="5"/>
  <c r="FV25" i="5"/>
  <c r="FW25" i="5"/>
  <c r="FX25" i="5"/>
  <c r="FV26" i="5"/>
  <c r="FW26" i="5"/>
  <c r="FX26" i="5"/>
  <c r="FV27" i="5"/>
  <c r="FW27" i="5"/>
  <c r="FX27" i="5"/>
  <c r="FV28" i="5"/>
  <c r="FW28" i="5"/>
  <c r="FX28" i="5"/>
  <c r="FV29" i="5"/>
  <c r="FW29" i="5"/>
  <c r="FX29" i="5"/>
  <c r="FV30" i="5"/>
  <c r="FW30" i="5"/>
  <c r="FX30" i="5"/>
  <c r="FV31" i="5"/>
  <c r="FW31" i="5"/>
  <c r="FX31" i="5"/>
  <c r="FV32" i="5"/>
  <c r="FW32" i="5"/>
  <c r="FX32" i="5"/>
  <c r="FV33" i="5"/>
  <c r="FW33" i="5"/>
  <c r="FX33" i="5"/>
  <c r="FV34" i="5"/>
  <c r="FW34" i="5"/>
  <c r="FX34" i="5"/>
  <c r="FV35" i="5"/>
  <c r="FW35" i="5"/>
  <c r="FX35" i="5"/>
  <c r="FV36" i="5"/>
  <c r="FW36" i="5"/>
  <c r="FX36" i="5"/>
  <c r="FV37" i="5"/>
  <c r="FW37" i="5"/>
  <c r="FX37" i="5"/>
  <c r="FV38" i="5"/>
  <c r="FW38" i="5"/>
  <c r="FX38" i="5"/>
  <c r="FV39" i="5"/>
  <c r="FW39" i="5"/>
  <c r="FX39" i="5"/>
  <c r="FV40" i="5"/>
  <c r="FW40" i="5"/>
  <c r="FX40" i="5"/>
  <c r="FV41" i="5"/>
  <c r="FW41" i="5"/>
  <c r="FX41" i="5"/>
  <c r="FV42" i="5"/>
  <c r="FW42" i="5"/>
  <c r="FX42" i="5"/>
  <c r="FV43" i="5"/>
  <c r="FW43" i="5"/>
  <c r="FX43" i="5"/>
  <c r="FV44" i="5"/>
  <c r="FW44" i="5"/>
  <c r="FX44" i="5"/>
  <c r="FV45" i="5"/>
  <c r="FW45" i="5"/>
  <c r="FX45" i="5"/>
  <c r="FV46" i="5"/>
  <c r="FW46" i="5"/>
  <c r="FX46" i="5"/>
  <c r="FV47" i="5"/>
  <c r="FW47" i="5"/>
  <c r="FX47" i="5"/>
  <c r="FV48" i="5"/>
  <c r="FW48" i="5"/>
  <c r="FX48" i="5"/>
  <c r="FV49" i="5"/>
  <c r="FW49" i="5"/>
  <c r="FX49" i="5"/>
  <c r="FV50" i="5"/>
  <c r="FW50" i="5"/>
  <c r="FX50" i="5"/>
  <c r="FV51" i="5"/>
  <c r="FW51" i="5"/>
  <c r="FX51" i="5"/>
  <c r="FV52" i="5"/>
  <c r="FW52" i="5"/>
  <c r="FX52" i="5"/>
  <c r="FV53" i="5"/>
  <c r="FW53" i="5"/>
  <c r="FX53" i="5"/>
  <c r="FV54" i="5"/>
  <c r="FW54" i="5"/>
  <c r="FX54" i="5"/>
  <c r="FV55" i="5"/>
  <c r="FW55" i="5"/>
  <c r="FX55" i="5"/>
  <c r="FV56" i="5"/>
  <c r="FW56" i="5"/>
  <c r="FX56" i="5"/>
  <c r="FV57" i="5"/>
  <c r="FW57" i="5"/>
  <c r="FX57" i="5"/>
  <c r="AD15" i="2" l="1"/>
  <c r="AD31" i="2"/>
  <c r="AD47" i="2"/>
  <c r="AD14" i="2"/>
  <c r="AD30" i="2"/>
  <c r="AD46" i="2"/>
  <c r="AD19" i="2"/>
  <c r="AD35" i="2"/>
  <c r="AD51" i="2"/>
  <c r="AD18" i="2"/>
  <c r="AD34" i="2"/>
  <c r="AD50" i="2"/>
  <c r="AD23" i="2"/>
  <c r="AD39" i="2"/>
  <c r="AD55" i="2"/>
  <c r="AD22" i="2"/>
  <c r="AD38" i="2"/>
  <c r="AD54" i="2"/>
  <c r="AD11" i="2"/>
  <c r="AD27" i="2"/>
  <c r="AD43" i="2"/>
  <c r="AD10" i="2"/>
  <c r="AD26" i="2"/>
  <c r="AD42" i="2"/>
  <c r="V23" i="60"/>
  <c r="V23" i="76" s="1"/>
  <c r="V22" i="60"/>
  <c r="V22" i="76" s="1"/>
  <c r="V38" i="60"/>
  <c r="V38" i="76" s="1"/>
  <c r="V11" i="60"/>
  <c r="V11" i="76" s="1"/>
  <c r="V27" i="60"/>
  <c r="V27" i="76" s="1"/>
  <c r="V43" i="60"/>
  <c r="V43" i="76" s="1"/>
  <c r="V10" i="60"/>
  <c r="V10" i="76" s="1"/>
  <c r="V26" i="60"/>
  <c r="V26" i="76" s="1"/>
  <c r="V42" i="60"/>
  <c r="V42" i="76" s="1"/>
  <c r="V39" i="60"/>
  <c r="V39" i="76" s="1"/>
  <c r="V54" i="60"/>
  <c r="V54" i="76" s="1"/>
  <c r="V15" i="60"/>
  <c r="V15" i="76" s="1"/>
  <c r="V31" i="60"/>
  <c r="V31" i="76" s="1"/>
  <c r="V47" i="60"/>
  <c r="V47" i="76" s="1"/>
  <c r="V14" i="60"/>
  <c r="V14" i="76" s="1"/>
  <c r="V30" i="60"/>
  <c r="V30" i="76" s="1"/>
  <c r="V46" i="60"/>
  <c r="V46" i="76" s="1"/>
  <c r="V55" i="60"/>
  <c r="V55" i="76" s="1"/>
  <c r="V19" i="60"/>
  <c r="V19" i="76" s="1"/>
  <c r="V35" i="60"/>
  <c r="V35" i="76" s="1"/>
  <c r="V51" i="60"/>
  <c r="V51" i="76" s="1"/>
  <c r="V18" i="60"/>
  <c r="V18" i="76" s="1"/>
  <c r="V34" i="60"/>
  <c r="V34" i="76" s="1"/>
  <c r="V50" i="60"/>
  <c r="V50" i="76" s="1"/>
  <c r="W6" i="2"/>
  <c r="X6" i="2"/>
  <c r="Y6" i="2"/>
  <c r="CV8" i="5"/>
  <c r="CV8" i="75" s="1"/>
  <c r="CW8" i="5"/>
  <c r="CW8" i="75" s="1"/>
  <c r="AB6" i="2"/>
  <c r="CW59" i="75" l="1"/>
  <c r="CW58" i="75"/>
  <c r="CV58" i="75"/>
  <c r="CV59" i="75"/>
  <c r="Z6" i="62"/>
  <c r="CV59" i="5"/>
  <c r="CV58" i="5"/>
  <c r="CW58" i="5"/>
  <c r="CW59" i="5"/>
  <c r="Z50" i="2"/>
  <c r="Z44" i="2"/>
  <c r="Z42" i="2"/>
  <c r="Z40" i="2"/>
  <c r="Z38" i="2"/>
  <c r="Z36" i="2"/>
  <c r="Z34" i="2"/>
  <c r="Z32" i="2"/>
  <c r="Z30" i="2"/>
  <c r="Z28" i="2"/>
  <c r="Z26" i="2"/>
  <c r="Z24" i="2"/>
  <c r="Z22" i="2"/>
  <c r="Z20" i="2"/>
  <c r="Z18" i="2"/>
  <c r="Z16" i="2"/>
  <c r="Z14" i="2"/>
  <c r="Z12" i="2"/>
  <c r="Z10" i="2"/>
  <c r="Z8" i="2"/>
  <c r="Z48" i="2"/>
  <c r="AA51" i="2"/>
  <c r="AA45" i="2"/>
  <c r="AA41" i="2"/>
  <c r="AA35" i="2"/>
  <c r="AA33" i="2"/>
  <c r="AA31" i="2"/>
  <c r="AA29" i="2"/>
  <c r="AA27" i="2"/>
  <c r="AA25" i="2"/>
  <c r="AA23" i="2"/>
  <c r="AA21" i="2"/>
  <c r="AA19" i="2"/>
  <c r="AA17" i="2"/>
  <c r="AA15" i="2"/>
  <c r="AA13" i="2"/>
  <c r="AA11" i="2"/>
  <c r="AA9" i="2"/>
  <c r="AA7" i="2"/>
  <c r="Z52" i="2"/>
  <c r="AA55" i="2"/>
  <c r="AA49" i="2"/>
  <c r="AA43" i="2"/>
  <c r="AA37" i="2"/>
  <c r="Z55" i="2"/>
  <c r="Z51" i="2"/>
  <c r="Z49" i="2"/>
  <c r="Z47" i="2"/>
  <c r="Z45" i="2"/>
  <c r="Z43" i="2"/>
  <c r="Z41" i="2"/>
  <c r="Z39" i="2"/>
  <c r="Z37" i="2"/>
  <c r="Z35" i="2"/>
  <c r="Z33" i="2"/>
  <c r="Z31" i="2"/>
  <c r="Z29" i="2"/>
  <c r="Z27" i="2"/>
  <c r="Z25" i="2"/>
  <c r="Z23" i="2"/>
  <c r="Z21" i="2"/>
  <c r="Z19" i="2"/>
  <c r="Z17" i="2"/>
  <c r="Z15" i="2"/>
  <c r="Z13" i="2"/>
  <c r="Z11" i="2"/>
  <c r="Z9" i="2"/>
  <c r="Z7" i="2"/>
  <c r="Z54" i="2"/>
  <c r="Z46" i="2"/>
  <c r="AA53" i="2"/>
  <c r="AA47" i="2"/>
  <c r="AA39" i="2"/>
  <c r="Z53" i="2"/>
  <c r="AA54" i="2"/>
  <c r="AA52" i="2"/>
  <c r="AA50" i="2"/>
  <c r="AA48" i="2"/>
  <c r="AA46" i="2"/>
  <c r="AA44" i="2"/>
  <c r="AA42" i="2"/>
  <c r="AA40" i="2"/>
  <c r="AA38" i="2"/>
  <c r="AA36" i="2"/>
  <c r="AA34" i="2"/>
  <c r="AA32" i="2"/>
  <c r="AA30" i="2"/>
  <c r="AA28" i="2"/>
  <c r="AA26" i="2"/>
  <c r="AA24" i="2"/>
  <c r="AA22" i="2"/>
  <c r="AA20" i="2"/>
  <c r="AA18" i="2"/>
  <c r="AA16" i="2"/>
  <c r="AA14" i="2"/>
  <c r="AA12" i="2"/>
  <c r="AA10" i="2"/>
  <c r="AA8" i="2"/>
  <c r="Y57" i="2"/>
  <c r="Y56" i="2"/>
  <c r="X57" i="2"/>
  <c r="X56" i="2"/>
  <c r="AB57" i="2"/>
  <c r="AB56" i="2"/>
  <c r="W57" i="2"/>
  <c r="W56" i="2"/>
  <c r="Z6" i="2"/>
  <c r="AA6" i="2"/>
  <c r="Z57" i="62" l="1"/>
  <c r="Z56" i="62"/>
  <c r="AD6" i="62"/>
  <c r="AA57" i="2"/>
  <c r="AA56" i="2"/>
  <c r="Z56" i="2"/>
  <c r="Z57" i="2"/>
  <c r="Q6" i="1"/>
  <c r="D1" i="2"/>
  <c r="Q56" i="1" l="1"/>
  <c r="Q6" i="77"/>
  <c r="Q56" i="77" s="1"/>
  <c r="AD57" i="62"/>
  <c r="AD56" i="62"/>
  <c r="R6" i="1"/>
  <c r="S6" i="1"/>
  <c r="T6" i="1"/>
  <c r="U6" i="1"/>
  <c r="V6" i="1"/>
  <c r="W6" i="1"/>
  <c r="X6" i="1"/>
  <c r="Y6" i="1"/>
  <c r="Z6" i="1"/>
  <c r="P6" i="1"/>
  <c r="P6" i="77" s="1"/>
  <c r="P56" i="77" s="1"/>
  <c r="D6" i="1"/>
  <c r="D6" i="77" s="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Y56" i="1" l="1"/>
  <c r="Y6" i="77"/>
  <c r="Y56" i="77" s="1"/>
  <c r="W56" i="1"/>
  <c r="W6" i="77"/>
  <c r="W56" i="77" s="1"/>
  <c r="V56" i="1"/>
  <c r="V6" i="77"/>
  <c r="V56" i="77" s="1"/>
  <c r="U56" i="1"/>
  <c r="U6" i="77"/>
  <c r="U56" i="77" s="1"/>
  <c r="T56" i="1"/>
  <c r="T6" i="77"/>
  <c r="T56" i="77" s="1"/>
  <c r="S56" i="1"/>
  <c r="S6" i="77"/>
  <c r="S56" i="77" s="1"/>
  <c r="X56" i="1"/>
  <c r="X6" i="77"/>
  <c r="X56" i="77" s="1"/>
  <c r="R56" i="1"/>
  <c r="R6" i="77"/>
  <c r="R56" i="77" s="1"/>
  <c r="Z56" i="1"/>
  <c r="Z6" i="77"/>
  <c r="Z56" i="77" s="1"/>
  <c r="P56" i="1"/>
  <c r="D1" i="1"/>
  <c r="D1" i="77" s="1"/>
  <c r="C6" i="2" l="1"/>
  <c r="C6" i="1" s="1"/>
  <c r="C6" i="77" s="1"/>
  <c r="B6" i="2"/>
  <c r="B6" i="1" s="1"/>
  <c r="B6" i="77" s="1"/>
  <c r="M6" i="2" l="1"/>
  <c r="M6" i="1" s="1"/>
  <c r="M6" i="77" s="1"/>
  <c r="FE10" i="5" l="1"/>
  <c r="FE11" i="5"/>
  <c r="FE12" i="5"/>
  <c r="FE13" i="5"/>
  <c r="FE14" i="5"/>
  <c r="FE15" i="5"/>
  <c r="FE16" i="5"/>
  <c r="FE17" i="5"/>
  <c r="FE18" i="5"/>
  <c r="FE19" i="5"/>
  <c r="FE20" i="5"/>
  <c r="FE21" i="5"/>
  <c r="FE22" i="5"/>
  <c r="FE23" i="5"/>
  <c r="FE24" i="5"/>
  <c r="FE25" i="5"/>
  <c r="FE26" i="5"/>
  <c r="FE27" i="5"/>
  <c r="FE28" i="5"/>
  <c r="FE29" i="5"/>
  <c r="FE30" i="5"/>
  <c r="FE31" i="5"/>
  <c r="FE32" i="5"/>
  <c r="FE33" i="5"/>
  <c r="FE34" i="5"/>
  <c r="FE35" i="5"/>
  <c r="FE36" i="5"/>
  <c r="FE37" i="5"/>
  <c r="FE38" i="5"/>
  <c r="FE39" i="5"/>
  <c r="FE40" i="5"/>
  <c r="FE41" i="5"/>
  <c r="FE42" i="5"/>
  <c r="FE43" i="5"/>
  <c r="FE44" i="5"/>
  <c r="FE45" i="5"/>
  <c r="FE46" i="5"/>
  <c r="FE47" i="5"/>
  <c r="FE48" i="5"/>
  <c r="FE49" i="5"/>
  <c r="FE50" i="5"/>
  <c r="FE51" i="5"/>
  <c r="FE52" i="5"/>
  <c r="FE53" i="5"/>
  <c r="FE54" i="5"/>
  <c r="FE55" i="5"/>
  <c r="FE56" i="5"/>
  <c r="FE57" i="5"/>
  <c r="FH10" i="5" l="1"/>
  <c r="FH11" i="5"/>
  <c r="FH12" i="5"/>
  <c r="FH13" i="5"/>
  <c r="FH14" i="5"/>
  <c r="FH15" i="5"/>
  <c r="FH16" i="5"/>
  <c r="FH17" i="5"/>
  <c r="FH18" i="5"/>
  <c r="FH19" i="5"/>
  <c r="FH20" i="5"/>
  <c r="FH21" i="5"/>
  <c r="FH22" i="5"/>
  <c r="FH23" i="5"/>
  <c r="FH24" i="5"/>
  <c r="FH25" i="5"/>
  <c r="FH26" i="5"/>
  <c r="FH27" i="5"/>
  <c r="FH28" i="5"/>
  <c r="FH29" i="5"/>
  <c r="FH30" i="5"/>
  <c r="FH31" i="5"/>
  <c r="FH32" i="5"/>
  <c r="FH33" i="5"/>
  <c r="FH34" i="5"/>
  <c r="FH35" i="5"/>
  <c r="FH36" i="5"/>
  <c r="FH37" i="5"/>
  <c r="FH38" i="5"/>
  <c r="FH39" i="5"/>
  <c r="FH40" i="5"/>
  <c r="FH41" i="5"/>
  <c r="FH42" i="5"/>
  <c r="FH43" i="5"/>
  <c r="FH44" i="5"/>
  <c r="FH45" i="5"/>
  <c r="FH46" i="5"/>
  <c r="FH47" i="5"/>
  <c r="FH48" i="5"/>
  <c r="FH49" i="5"/>
  <c r="FH50" i="5"/>
  <c r="FH51" i="5"/>
  <c r="FH52" i="5"/>
  <c r="FH53" i="5"/>
  <c r="FH54" i="5"/>
  <c r="FH55" i="5"/>
  <c r="FH56" i="5"/>
  <c r="FH57" i="5"/>
  <c r="FG10" i="5"/>
  <c r="FG11" i="5"/>
  <c r="FG12" i="5"/>
  <c r="FG13" i="5"/>
  <c r="FG14" i="5"/>
  <c r="FG15" i="5"/>
  <c r="FG16" i="5"/>
  <c r="FG17" i="5"/>
  <c r="FG18" i="5"/>
  <c r="FG19" i="5"/>
  <c r="FG20" i="5"/>
  <c r="FG21" i="5"/>
  <c r="FG22" i="5"/>
  <c r="FG23" i="5"/>
  <c r="FG24" i="5"/>
  <c r="FG25" i="5"/>
  <c r="FG26" i="5"/>
  <c r="FG27" i="5"/>
  <c r="FG28" i="5"/>
  <c r="FG29" i="5"/>
  <c r="FG30" i="5"/>
  <c r="FG31" i="5"/>
  <c r="FG32" i="5"/>
  <c r="FG33" i="5"/>
  <c r="FG34" i="5"/>
  <c r="FG35" i="5"/>
  <c r="FG36" i="5"/>
  <c r="FG37" i="5"/>
  <c r="FG38" i="5"/>
  <c r="FG39" i="5"/>
  <c r="FG40" i="5"/>
  <c r="FG41" i="5"/>
  <c r="FG42" i="5"/>
  <c r="FG43" i="5"/>
  <c r="FG44" i="5"/>
  <c r="FG45" i="5"/>
  <c r="FG46" i="5"/>
  <c r="FG47" i="5"/>
  <c r="FG48" i="5"/>
  <c r="FG49" i="5"/>
  <c r="FG50" i="5"/>
  <c r="FG51" i="5"/>
  <c r="FG52" i="5"/>
  <c r="FG53" i="5"/>
  <c r="FG54" i="5"/>
  <c r="FG55" i="5"/>
  <c r="FG56" i="5"/>
  <c r="FG57" i="5"/>
  <c r="FF10" i="5"/>
  <c r="FF11" i="5"/>
  <c r="FF12" i="5"/>
  <c r="FF13" i="5"/>
  <c r="FF14" i="5"/>
  <c r="FF15" i="5"/>
  <c r="FF16" i="5"/>
  <c r="FF17" i="5"/>
  <c r="FF18" i="5"/>
  <c r="FF19" i="5"/>
  <c r="FF20" i="5"/>
  <c r="FF21" i="5"/>
  <c r="FF22" i="5"/>
  <c r="FF23" i="5"/>
  <c r="FF24" i="5"/>
  <c r="FF25" i="5"/>
  <c r="FF26" i="5"/>
  <c r="FF27" i="5"/>
  <c r="FF28" i="5"/>
  <c r="FF29" i="5"/>
  <c r="FF30" i="5"/>
  <c r="FF31" i="5"/>
  <c r="FF32" i="5"/>
  <c r="FF33" i="5"/>
  <c r="FF34" i="5"/>
  <c r="FF35" i="5"/>
  <c r="FF36" i="5"/>
  <c r="FF37" i="5"/>
  <c r="FF38" i="5"/>
  <c r="FF39" i="5"/>
  <c r="FF40" i="5"/>
  <c r="FF41" i="5"/>
  <c r="FF42" i="5"/>
  <c r="FF43" i="5"/>
  <c r="FF44" i="5"/>
  <c r="FF45" i="5"/>
  <c r="FF46" i="5"/>
  <c r="FF47" i="5"/>
  <c r="FF48" i="5"/>
  <c r="FF49" i="5"/>
  <c r="FF50" i="5"/>
  <c r="FF51" i="5"/>
  <c r="FF52" i="5"/>
  <c r="FF53" i="5"/>
  <c r="FF54" i="5"/>
  <c r="FF55" i="5"/>
  <c r="FF56" i="5"/>
  <c r="FF57" i="5"/>
  <c r="FD10" i="5"/>
  <c r="FD11" i="5"/>
  <c r="FD12" i="5"/>
  <c r="FD13" i="5"/>
  <c r="FD14" i="5"/>
  <c r="FD15" i="5"/>
  <c r="FD16" i="5"/>
  <c r="FD17" i="5"/>
  <c r="FD18" i="5"/>
  <c r="FD19" i="5"/>
  <c r="FD20" i="5"/>
  <c r="FD21" i="5"/>
  <c r="FD22" i="5"/>
  <c r="FD23" i="5"/>
  <c r="FD24" i="5"/>
  <c r="FD25" i="5"/>
  <c r="FD26" i="5"/>
  <c r="FD27" i="5"/>
  <c r="FD28" i="5"/>
  <c r="FD29" i="5"/>
  <c r="FD30" i="5"/>
  <c r="FD31" i="5"/>
  <c r="FD32" i="5"/>
  <c r="FD33" i="5"/>
  <c r="FD34" i="5"/>
  <c r="FD35" i="5"/>
  <c r="FD36" i="5"/>
  <c r="FD37" i="5"/>
  <c r="FD38" i="5"/>
  <c r="FD39" i="5"/>
  <c r="FD40" i="5"/>
  <c r="FD41" i="5"/>
  <c r="FD42" i="5"/>
  <c r="FD43" i="5"/>
  <c r="FD44" i="5"/>
  <c r="FD45" i="5"/>
  <c r="FD46" i="5"/>
  <c r="FD47" i="5"/>
  <c r="FD48" i="5"/>
  <c r="FD49" i="5"/>
  <c r="FD50" i="5"/>
  <c r="FD51" i="5"/>
  <c r="FD52" i="5"/>
  <c r="FD53" i="5"/>
  <c r="FD54" i="5"/>
  <c r="FD55" i="5"/>
  <c r="FD56" i="5"/>
  <c r="FD57" i="5"/>
  <c r="FC10" i="5"/>
  <c r="FC11" i="5"/>
  <c r="FC12" i="5"/>
  <c r="FC13" i="5"/>
  <c r="FC14" i="5"/>
  <c r="FC15" i="5"/>
  <c r="FC16" i="5"/>
  <c r="FC17" i="5"/>
  <c r="FC18" i="5"/>
  <c r="FC19" i="5"/>
  <c r="FC20" i="5"/>
  <c r="FC21" i="5"/>
  <c r="FC22" i="5"/>
  <c r="FC23" i="5"/>
  <c r="FC24" i="5"/>
  <c r="FC25" i="5"/>
  <c r="FC26" i="5"/>
  <c r="FC27" i="5"/>
  <c r="FC28" i="5"/>
  <c r="FC29" i="5"/>
  <c r="FC30" i="5"/>
  <c r="FC31" i="5"/>
  <c r="FC32" i="5"/>
  <c r="FC33" i="5"/>
  <c r="FC34" i="5"/>
  <c r="FC35" i="5"/>
  <c r="FC36" i="5"/>
  <c r="FC37" i="5"/>
  <c r="FC38" i="5"/>
  <c r="FC39" i="5"/>
  <c r="FC40" i="5"/>
  <c r="FC41" i="5"/>
  <c r="FC42" i="5"/>
  <c r="FC43" i="5"/>
  <c r="FC44" i="5"/>
  <c r="FC45" i="5"/>
  <c r="FC46" i="5"/>
  <c r="FC47" i="5"/>
  <c r="FC48" i="5"/>
  <c r="FC49" i="5"/>
  <c r="FC50" i="5"/>
  <c r="FC51" i="5"/>
  <c r="FC52" i="5"/>
  <c r="FC53" i="5"/>
  <c r="FC54" i="5"/>
  <c r="FC55" i="5"/>
  <c r="FC56" i="5"/>
  <c r="FC57" i="5"/>
  <c r="FB10" i="5"/>
  <c r="FB11" i="5"/>
  <c r="FB12" i="5"/>
  <c r="FB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A10" i="5"/>
  <c r="FA11" i="5"/>
  <c r="FA12" i="5"/>
  <c r="FA13" i="5"/>
  <c r="FA14" i="5"/>
  <c r="FA15" i="5"/>
  <c r="FA16" i="5"/>
  <c r="FA17" i="5"/>
  <c r="FA18" i="5"/>
  <c r="FA19" i="5"/>
  <c r="FA20" i="5"/>
  <c r="FA21" i="5"/>
  <c r="FA22" i="5"/>
  <c r="FA23" i="5"/>
  <c r="FA24" i="5"/>
  <c r="FA25" i="5"/>
  <c r="FA26" i="5"/>
  <c r="FA27" i="5"/>
  <c r="FA28" i="5"/>
  <c r="FA29" i="5"/>
  <c r="FA30" i="5"/>
  <c r="FA31" i="5"/>
  <c r="FA32" i="5"/>
  <c r="FA33" i="5"/>
  <c r="FA34" i="5"/>
  <c r="FA35" i="5"/>
  <c r="FA36" i="5"/>
  <c r="FA37" i="5"/>
  <c r="FA38" i="5"/>
  <c r="FA39" i="5"/>
  <c r="FA40" i="5"/>
  <c r="FA41" i="5"/>
  <c r="FA42" i="5"/>
  <c r="FA43" i="5"/>
  <c r="FA44" i="5"/>
  <c r="FA45" i="5"/>
  <c r="FA46" i="5"/>
  <c r="FA47" i="5"/>
  <c r="FA48" i="5"/>
  <c r="FA49" i="5"/>
  <c r="FA50" i="5"/>
  <c r="FA51" i="5"/>
  <c r="FA52" i="5"/>
  <c r="FA53" i="5"/>
  <c r="FA54" i="5"/>
  <c r="FA55" i="5"/>
  <c r="FA56" i="5"/>
  <c r="FA57" i="5"/>
  <c r="K6" i="2" l="1"/>
  <c r="K6" i="1" s="1"/>
  <c r="K6" i="77" s="1"/>
  <c r="J6" i="2"/>
  <c r="J6" i="1" s="1"/>
  <c r="J6" i="77" s="1"/>
  <c r="I6" i="2"/>
  <c r="I6" i="1" s="1"/>
  <c r="I6" i="77" s="1"/>
  <c r="H6" i="2"/>
  <c r="H6" i="1" s="1"/>
  <c r="H6" i="77" s="1"/>
  <c r="G6" i="2"/>
  <c r="G6" i="1" s="1"/>
  <c r="G6" i="77" s="1"/>
  <c r="F6" i="2"/>
  <c r="F6" i="1" s="1"/>
  <c r="F6" i="77" s="1"/>
  <c r="E6" i="2"/>
  <c r="E6" i="1" s="1"/>
  <c r="E6" i="77" s="1"/>
  <c r="L6" i="2"/>
  <c r="L6" i="1" s="1"/>
  <c r="L6" i="77" s="1"/>
  <c r="N6" i="2"/>
  <c r="N6" i="1" s="1"/>
  <c r="N6" i="77" s="1"/>
  <c r="O6" i="2"/>
  <c r="O6" i="1" s="1"/>
  <c r="O6" i="77"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CY8" i="5"/>
  <c r="CZ8" i="5" l="1"/>
  <c r="CZ8" i="75" s="1"/>
  <c r="CY8" i="75"/>
  <c r="CY59" i="5"/>
  <c r="CY58" i="5"/>
  <c r="AC6" i="2"/>
  <c r="V6" i="2"/>
  <c r="U6" i="2"/>
  <c r="CY58" i="75" l="1"/>
  <c r="CY59" i="75"/>
  <c r="CZ58" i="75"/>
  <c r="CZ59" i="75"/>
  <c r="AD7" i="2"/>
  <c r="AD9" i="2"/>
  <c r="AC57" i="2"/>
  <c r="AC56" i="2"/>
  <c r="V56" i="2"/>
  <c r="V57" i="2"/>
  <c r="V7" i="60"/>
  <c r="V7" i="76" s="1"/>
  <c r="V9" i="60"/>
  <c r="V9" i="76" s="1"/>
  <c r="CZ59" i="5" l="1"/>
  <c r="CZ58" i="5"/>
  <c r="V6" i="60"/>
  <c r="V6" i="76" s="1"/>
  <c r="U57" i="2"/>
  <c r="AD6" i="2"/>
  <c r="U56" i="2"/>
  <c r="AD56" i="2" l="1"/>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V4" i="20"/>
  <c r="X4" i="24"/>
  <c r="V4" i="24"/>
  <c r="W4" i="24" s="1"/>
  <c r="V4" i="28"/>
  <c r="W4" i="28" s="1"/>
  <c r="X4" i="28"/>
  <c r="V4" i="32"/>
  <c r="W4" i="32" s="1"/>
  <c r="X4" i="32"/>
  <c r="V4" i="36"/>
  <c r="X4" i="36"/>
  <c r="V4" i="40"/>
  <c r="W4" i="40" s="1"/>
  <c r="X4" i="40"/>
  <c r="V4" i="44"/>
  <c r="X4" i="44"/>
  <c r="X4" i="47"/>
  <c r="V4" i="47"/>
  <c r="W4" i="47" s="1"/>
  <c r="X4" i="50"/>
  <c r="V4" i="50"/>
  <c r="V4" i="52"/>
  <c r="W4" i="52" s="1"/>
  <c r="X4" i="52"/>
  <c r="X4" i="54"/>
  <c r="V4" i="54"/>
  <c r="X4" i="21"/>
  <c r="V4" i="21"/>
  <c r="W4" i="21" s="1"/>
  <c r="X4" i="25"/>
  <c r="V4" i="25"/>
  <c r="V4" i="29"/>
  <c r="W4" i="29" s="1"/>
  <c r="X4" i="29"/>
  <c r="X4" i="33"/>
  <c r="V4" i="33"/>
  <c r="X4" i="37"/>
  <c r="V4" i="37"/>
  <c r="X4" i="41"/>
  <c r="V4" i="41"/>
  <c r="V4" i="48"/>
  <c r="W4" i="48" s="1"/>
  <c r="X4" i="48"/>
  <c r="X4" i="18"/>
  <c r="V4" i="18"/>
  <c r="X4" i="22"/>
  <c r="V4" i="22"/>
  <c r="W4" i="22" s="1"/>
  <c r="X4" i="26"/>
  <c r="V4" i="26"/>
  <c r="X4" i="30"/>
  <c r="V4" i="30"/>
  <c r="W4" i="30" s="1"/>
  <c r="X4" i="34"/>
  <c r="V4" i="34"/>
  <c r="W4" i="34" s="1"/>
  <c r="X4" i="38"/>
  <c r="V4" i="38"/>
  <c r="W4" i="38" s="1"/>
  <c r="X4" i="42"/>
  <c r="V4" i="42"/>
  <c r="V4" i="45"/>
  <c r="W4" i="45" s="1"/>
  <c r="X4" i="45"/>
  <c r="X4" i="49"/>
  <c r="V4" i="49"/>
  <c r="X4" i="51"/>
  <c r="V4" i="51"/>
  <c r="W4" i="51" s="1"/>
  <c r="V4" i="53"/>
  <c r="X4" i="53"/>
  <c r="X4" i="55"/>
  <c r="V4" i="55"/>
  <c r="W4" i="55" s="1"/>
  <c r="X4" i="19"/>
  <c r="V4" i="19"/>
  <c r="X4" i="23"/>
  <c r="V4" i="23"/>
  <c r="W4" i="23" s="1"/>
  <c r="V4" i="27"/>
  <c r="X4" i="27"/>
  <c r="X4" i="31"/>
  <c r="V4" i="31"/>
  <c r="W4" i="31" s="1"/>
  <c r="V4" i="35"/>
  <c r="X4" i="35"/>
  <c r="V4" i="39"/>
  <c r="W4" i="39" s="1"/>
  <c r="X4" i="39"/>
  <c r="X4" i="43"/>
  <c r="V4" i="43"/>
  <c r="W4" i="43" s="1"/>
  <c r="X4" i="46"/>
  <c r="V4" i="46"/>
  <c r="X4" i="17"/>
  <c r="V4" i="17"/>
  <c r="W4" i="17" s="1"/>
  <c r="X4" i="16"/>
  <c r="V4" i="16"/>
  <c r="W4" i="16" s="1"/>
  <c r="X4" i="15"/>
  <c r="V4" i="15"/>
  <c r="X4" i="14"/>
  <c r="V4" i="14"/>
  <c r="W4" i="14" s="1"/>
  <c r="X4" i="13"/>
  <c r="V4" i="13"/>
  <c r="V4" i="12"/>
  <c r="W4" i="12" s="1"/>
  <c r="X4" i="12"/>
  <c r="V4" i="11"/>
  <c r="X4" i="11"/>
  <c r="X4" i="10"/>
  <c r="V5" i="10"/>
  <c r="W5" i="10" s="1"/>
  <c r="V5" i="9"/>
  <c r="X4" i="9"/>
  <c r="V5" i="7"/>
  <c r="W5" i="7" s="1"/>
  <c r="X4" i="7"/>
  <c r="DF9" i="5" s="1"/>
  <c r="DF9" i="75" s="1"/>
  <c r="V4" i="6"/>
  <c r="W4" i="6" s="1"/>
  <c r="X4" i="6"/>
  <c r="X4" i="8"/>
  <c r="V4" i="8"/>
  <c r="W4" i="8" s="1"/>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6" i="52"/>
  <c r="W8" i="52"/>
  <c r="W10" i="52"/>
  <c r="W12" i="52"/>
  <c r="W14" i="52"/>
  <c r="W16" i="52"/>
  <c r="W18" i="52"/>
  <c r="W20" i="52"/>
  <c r="W22" i="52"/>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6" i="48"/>
  <c r="W8" i="48"/>
  <c r="W10" i="48"/>
  <c r="W12" i="48"/>
  <c r="W14" i="48"/>
  <c r="W16" i="48"/>
  <c r="W18" i="48"/>
  <c r="W20" i="48"/>
  <c r="W22" i="48"/>
  <c r="W6" i="47"/>
  <c r="W8" i="47"/>
  <c r="W10" i="47"/>
  <c r="W12" i="47"/>
  <c r="W14" i="47"/>
  <c r="W16" i="47"/>
  <c r="W18" i="47"/>
  <c r="W20" i="47"/>
  <c r="W22" i="47"/>
  <c r="W4" i="46"/>
  <c r="W6" i="46"/>
  <c r="W8" i="46"/>
  <c r="W10" i="46"/>
  <c r="W12" i="46"/>
  <c r="W14" i="46"/>
  <c r="W16" i="46"/>
  <c r="W18" i="46"/>
  <c r="W20" i="46"/>
  <c r="W22" i="46"/>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6" i="40"/>
  <c r="W8" i="40"/>
  <c r="W10" i="40"/>
  <c r="W12" i="40"/>
  <c r="W14" i="40"/>
  <c r="W16" i="40"/>
  <c r="W18" i="40"/>
  <c r="W20" i="40"/>
  <c r="W22" i="40"/>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6" i="32"/>
  <c r="W8" i="32"/>
  <c r="W10" i="32"/>
  <c r="W12" i="32"/>
  <c r="W14" i="32"/>
  <c r="W16" i="32"/>
  <c r="W18" i="32"/>
  <c r="W20" i="32"/>
  <c r="W22" i="32"/>
  <c r="W6" i="31"/>
  <c r="W8" i="31"/>
  <c r="W10" i="31"/>
  <c r="W12" i="31"/>
  <c r="W14" i="31"/>
  <c r="W16" i="31"/>
  <c r="W18" i="31"/>
  <c r="W20" i="31"/>
  <c r="W22" i="31"/>
  <c r="V5" i="31"/>
  <c r="W5" i="31" s="1"/>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6" i="24"/>
  <c r="W8" i="24"/>
  <c r="W10" i="24"/>
  <c r="W12" i="24"/>
  <c r="W14" i="24"/>
  <c r="W16" i="24"/>
  <c r="W18" i="24"/>
  <c r="W20" i="24"/>
  <c r="W22" i="24"/>
  <c r="W6" i="23"/>
  <c r="W8" i="23"/>
  <c r="W10" i="23"/>
  <c r="W12" i="23"/>
  <c r="W14" i="23"/>
  <c r="W16" i="23"/>
  <c r="W18" i="23"/>
  <c r="W20" i="23"/>
  <c r="W22" i="23"/>
  <c r="W8" i="22"/>
  <c r="W10" i="22"/>
  <c r="W12" i="22"/>
  <c r="W14" i="22"/>
  <c r="W16" i="22"/>
  <c r="W18" i="22"/>
  <c r="W20" i="22"/>
  <c r="W22" i="22"/>
  <c r="W6" i="22"/>
  <c r="V5" i="22"/>
  <c r="W5" i="22" s="1"/>
  <c r="V7" i="22"/>
  <c r="W7" i="22" s="1"/>
  <c r="V9" i="22"/>
  <c r="W9" i="22" s="1"/>
  <c r="W6" i="21"/>
  <c r="W8" i="21"/>
  <c r="W10" i="21"/>
  <c r="W12" i="21"/>
  <c r="W14" i="21"/>
  <c r="W16" i="21"/>
  <c r="W18" i="21"/>
  <c r="W20" i="21"/>
  <c r="W22"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7" i="10"/>
  <c r="W9" i="10"/>
  <c r="W11" i="10"/>
  <c r="W12" i="9"/>
  <c r="W14" i="9"/>
  <c r="W16" i="9"/>
  <c r="W18" i="9"/>
  <c r="W20" i="9"/>
  <c r="W22" i="9"/>
  <c r="W4" i="9"/>
  <c r="W8" i="9"/>
  <c r="W5" i="9"/>
  <c r="W7" i="9"/>
  <c r="W9" i="9"/>
  <c r="W11" i="9"/>
  <c r="W13" i="9"/>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F48" i="5" l="1"/>
  <c r="DF48" i="75" s="1"/>
  <c r="X23" i="19"/>
  <c r="DF29" i="5"/>
  <c r="DF29" i="75" s="1"/>
  <c r="X23" i="7"/>
  <c r="P23" i="48"/>
  <c r="P23" i="45"/>
  <c r="O23" i="48"/>
  <c r="O23" i="49"/>
  <c r="AB4" i="49" s="1"/>
  <c r="P23" i="49"/>
  <c r="O23" i="50"/>
  <c r="P23" i="50"/>
  <c r="P23" i="51"/>
  <c r="O23" i="52"/>
  <c r="O23" i="25"/>
  <c r="P23" i="25"/>
  <c r="O23" i="45"/>
  <c r="P23" i="52"/>
  <c r="O23" i="40"/>
  <c r="O23" i="54"/>
  <c r="P23" i="54"/>
  <c r="O23" i="41"/>
  <c r="P23" i="41"/>
  <c r="O23" i="15"/>
  <c r="P23" i="15"/>
  <c r="O23" i="35"/>
  <c r="P23" i="35"/>
  <c r="O23" i="37"/>
  <c r="P23" i="37"/>
  <c r="P23" i="39"/>
  <c r="P23" i="40"/>
  <c r="O23" i="55"/>
  <c r="P23" i="55"/>
  <c r="Q23" i="55"/>
  <c r="N23" i="55"/>
  <c r="R23" i="55"/>
  <c r="Q23" i="54"/>
  <c r="N23" i="54"/>
  <c r="R23" i="54"/>
  <c r="O23" i="53"/>
  <c r="P23" i="53"/>
  <c r="Q23" i="53"/>
  <c r="N23" i="53"/>
  <c r="R23" i="53"/>
  <c r="Q23" i="52"/>
  <c r="N23" i="52"/>
  <c r="R23" i="52"/>
  <c r="O23" i="51"/>
  <c r="Q23" i="51"/>
  <c r="N23" i="51"/>
  <c r="R23" i="51"/>
  <c r="Q23" i="50"/>
  <c r="N23" i="50"/>
  <c r="R23" i="50"/>
  <c r="Q23" i="49"/>
  <c r="N23" i="49"/>
  <c r="R23" i="49"/>
  <c r="Q23" i="48"/>
  <c r="N23" i="48"/>
  <c r="R23" i="48"/>
  <c r="O23" i="47"/>
  <c r="P23" i="47"/>
  <c r="Q23" i="47"/>
  <c r="N23" i="47"/>
  <c r="R23" i="47"/>
  <c r="O23" i="46"/>
  <c r="P23" i="46"/>
  <c r="Q23" i="46"/>
  <c r="N23" i="46"/>
  <c r="R23" i="46"/>
  <c r="Q23" i="45"/>
  <c r="N23" i="45"/>
  <c r="R23" i="45"/>
  <c r="O23" i="44"/>
  <c r="Q23" i="44"/>
  <c r="P23" i="44"/>
  <c r="N23" i="44"/>
  <c r="R23" i="44"/>
  <c r="N23" i="43"/>
  <c r="O23" i="42"/>
  <c r="P23" i="42"/>
  <c r="Q23" i="42"/>
  <c r="N23" i="42"/>
  <c r="R23" i="42"/>
  <c r="Q23" i="41"/>
  <c r="N23" i="41"/>
  <c r="R23" i="41"/>
  <c r="Q23" i="40"/>
  <c r="N23" i="40"/>
  <c r="R23" i="40"/>
  <c r="O23" i="39"/>
  <c r="Q23" i="39"/>
  <c r="N23" i="39"/>
  <c r="R23" i="39"/>
  <c r="N23" i="38"/>
  <c r="Q23" i="37"/>
  <c r="N23" i="37"/>
  <c r="R23" i="37"/>
  <c r="O23" i="36"/>
  <c r="P23" i="36"/>
  <c r="N23" i="36"/>
  <c r="R23" i="36"/>
  <c r="Q23" i="36"/>
  <c r="Q23" i="35"/>
  <c r="N23" i="35"/>
  <c r="R23" i="35"/>
  <c r="O23" i="34"/>
  <c r="P23" i="34"/>
  <c r="Q23" i="34"/>
  <c r="N23" i="34"/>
  <c r="R23" i="34"/>
  <c r="N23" i="33"/>
  <c r="N23" i="32"/>
  <c r="N23" i="31"/>
  <c r="N23" i="30"/>
  <c r="N23" i="29"/>
  <c r="N23" i="28"/>
  <c r="Q23" i="27"/>
  <c r="O23" i="27"/>
  <c r="P23" i="27"/>
  <c r="N23" i="27"/>
  <c r="R23" i="27"/>
  <c r="N23" i="26"/>
  <c r="Q23" i="25"/>
  <c r="N23" i="25"/>
  <c r="R23" i="25"/>
  <c r="N23" i="24"/>
  <c r="N23" i="23"/>
  <c r="N23" i="22"/>
  <c r="N23" i="21"/>
  <c r="N23" i="20"/>
  <c r="N23" i="19"/>
  <c r="N23" i="18"/>
  <c r="N23" i="17"/>
  <c r="N23" i="16"/>
  <c r="Q23" i="15"/>
  <c r="N23" i="15"/>
  <c r="R23" i="15"/>
  <c r="N23" i="14"/>
  <c r="N23" i="13"/>
  <c r="N23" i="12"/>
  <c r="N23" i="11"/>
  <c r="N23" i="10"/>
  <c r="N23" i="9"/>
  <c r="N23" i="8"/>
  <c r="N23" i="7"/>
  <c r="DG9" i="5" s="1"/>
  <c r="DF8" i="5"/>
  <c r="DF8" i="75" s="1"/>
  <c r="N23" i="6"/>
  <c r="DL9" i="5" l="1"/>
  <c r="DL9" i="75" s="1"/>
  <c r="DG9" i="75"/>
  <c r="AB4" i="30"/>
  <c r="X23" i="46"/>
  <c r="X23" i="27"/>
  <c r="DF21" i="5"/>
  <c r="DF21" i="75" s="1"/>
  <c r="DH22" i="5"/>
  <c r="DH22" i="75" s="1"/>
  <c r="DG23" i="5"/>
  <c r="DG23" i="75" s="1"/>
  <c r="DJ26" i="5"/>
  <c r="DJ26" i="75" s="1"/>
  <c r="DI31" i="5"/>
  <c r="DI31" i="75" s="1"/>
  <c r="DJ37" i="5"/>
  <c r="DJ37" i="75" s="1"/>
  <c r="DI44" i="5"/>
  <c r="DI44" i="75" s="1"/>
  <c r="DJ45" i="5"/>
  <c r="DJ45" i="75" s="1"/>
  <c r="DJ46" i="5"/>
  <c r="DJ46" i="75" s="1"/>
  <c r="DJ50" i="5"/>
  <c r="DJ50" i="75" s="1"/>
  <c r="DJ51" i="5"/>
  <c r="DJ51" i="75" s="1"/>
  <c r="DI55" i="5"/>
  <c r="DI55" i="75" s="1"/>
  <c r="DJ56" i="5"/>
  <c r="DJ56" i="75" s="1"/>
  <c r="DJ57" i="5"/>
  <c r="DJ57" i="75" s="1"/>
  <c r="DI42" i="5"/>
  <c r="DI42" i="75" s="1"/>
  <c r="DI40" i="5"/>
  <c r="DI40" i="75" s="1"/>
  <c r="DI37" i="5"/>
  <c r="DI37" i="75" s="1"/>
  <c r="AB4" i="33"/>
  <c r="AA4" i="33" s="1"/>
  <c r="AD4" i="33" s="1"/>
  <c r="DI28" i="5"/>
  <c r="DI28" i="75" s="1"/>
  <c r="DI26" i="5"/>
  <c r="DI26" i="75" s="1"/>
  <c r="DI51" i="5"/>
  <c r="DI51" i="75" s="1"/>
  <c r="DI50" i="5"/>
  <c r="DI50" i="75" s="1"/>
  <c r="DG22" i="5"/>
  <c r="DG22" i="75" s="1"/>
  <c r="DJ23" i="5"/>
  <c r="DJ23" i="75" s="1"/>
  <c r="DJ27" i="5"/>
  <c r="DJ27" i="75" s="1"/>
  <c r="DJ28" i="5"/>
  <c r="DJ28" i="75" s="1"/>
  <c r="DI29" i="5"/>
  <c r="DI29" i="75" s="1"/>
  <c r="DJ32" i="5"/>
  <c r="DJ32" i="75" s="1"/>
  <c r="DI45" i="5"/>
  <c r="DI45" i="75" s="1"/>
  <c r="DJ47" i="5"/>
  <c r="DJ47" i="75" s="1"/>
  <c r="DJ48" i="5"/>
  <c r="DJ48" i="75" s="1"/>
  <c r="DJ52" i="5"/>
  <c r="DJ52" i="75" s="1"/>
  <c r="DJ53" i="5"/>
  <c r="DJ53" i="75" s="1"/>
  <c r="DI57" i="5"/>
  <c r="DI57" i="75" s="1"/>
  <c r="DI41" i="5"/>
  <c r="DI41" i="75" s="1"/>
  <c r="DI34" i="5"/>
  <c r="DI34" i="75" s="1"/>
  <c r="DI43" i="5"/>
  <c r="DI43" i="75" s="1"/>
  <c r="DI32" i="5"/>
  <c r="DI32" i="75" s="1"/>
  <c r="DI53" i="5"/>
  <c r="DI53" i="75" s="1"/>
  <c r="DI25" i="5"/>
  <c r="DI25" i="75" s="1"/>
  <c r="DJ22" i="5"/>
  <c r="DJ22" i="75" s="1"/>
  <c r="DH23" i="5"/>
  <c r="DH23" i="75" s="1"/>
  <c r="DJ24" i="5"/>
  <c r="DJ24" i="75" s="1"/>
  <c r="DJ30" i="5"/>
  <c r="DJ30" i="75" s="1"/>
  <c r="DJ33" i="5"/>
  <c r="DJ33" i="75" s="1"/>
  <c r="DJ36" i="5"/>
  <c r="DJ36" i="75" s="1"/>
  <c r="DJ38" i="5"/>
  <c r="DJ38" i="75" s="1"/>
  <c r="DI38" i="5"/>
  <c r="DI38" i="75" s="1"/>
  <c r="DJ39" i="5"/>
  <c r="DJ39" i="75" s="1"/>
  <c r="DJ40" i="5"/>
  <c r="DJ40" i="75" s="1"/>
  <c r="DJ41" i="5"/>
  <c r="DJ41" i="75" s="1"/>
  <c r="DI48" i="5"/>
  <c r="DI48" i="75" s="1"/>
  <c r="DJ49" i="5"/>
  <c r="DJ49" i="75" s="1"/>
  <c r="DJ54" i="5"/>
  <c r="DJ54" i="75" s="1"/>
  <c r="DI39" i="5"/>
  <c r="DI39" i="75" s="1"/>
  <c r="AB4" i="28"/>
  <c r="AA4" i="28" s="1"/>
  <c r="AD4" i="28" s="1"/>
  <c r="AB4" i="32"/>
  <c r="DI54" i="5"/>
  <c r="DI54" i="75" s="1"/>
  <c r="DI27" i="5"/>
  <c r="DI27" i="75" s="1"/>
  <c r="DJ21" i="5"/>
  <c r="DJ21" i="75" s="1"/>
  <c r="DI52" i="5"/>
  <c r="DI52" i="75" s="1"/>
  <c r="DJ20" i="5"/>
  <c r="DJ20" i="75" s="1"/>
  <c r="DI20" i="5"/>
  <c r="DI20" i="75" s="1"/>
  <c r="DI21" i="5"/>
  <c r="DI21" i="75" s="1"/>
  <c r="DI22" i="5"/>
  <c r="DI22" i="75" s="1"/>
  <c r="DI24" i="5"/>
  <c r="DI24" i="75" s="1"/>
  <c r="DJ25" i="5"/>
  <c r="DJ25" i="75" s="1"/>
  <c r="DJ29" i="5"/>
  <c r="DJ29" i="75" s="1"/>
  <c r="DI30" i="5"/>
  <c r="DI30" i="75" s="1"/>
  <c r="DJ31" i="5"/>
  <c r="DJ31" i="75" s="1"/>
  <c r="DJ34" i="5"/>
  <c r="DJ34" i="75" s="1"/>
  <c r="DJ35" i="5"/>
  <c r="DJ35" i="75" s="1"/>
  <c r="DI36" i="5"/>
  <c r="DI36" i="75" s="1"/>
  <c r="DJ42" i="5"/>
  <c r="DJ42" i="75" s="1"/>
  <c r="DJ43" i="5"/>
  <c r="DJ43" i="75" s="1"/>
  <c r="DJ44" i="5"/>
  <c r="DJ44" i="75" s="1"/>
  <c r="DI46" i="5"/>
  <c r="DI46" i="75" s="1"/>
  <c r="DI49" i="5"/>
  <c r="DI49" i="75" s="1"/>
  <c r="DJ55" i="5"/>
  <c r="DJ55" i="75" s="1"/>
  <c r="DI23" i="5"/>
  <c r="DI23" i="75" s="1"/>
  <c r="DI35" i="5"/>
  <c r="DI35" i="75" s="1"/>
  <c r="DI33" i="5"/>
  <c r="DI33" i="75" s="1"/>
  <c r="DI56" i="5"/>
  <c r="DI56" i="75" s="1"/>
  <c r="DI47" i="5"/>
  <c r="DI47" i="75" s="1"/>
  <c r="DJ14" i="5"/>
  <c r="DJ14" i="75" s="1"/>
  <c r="DI18" i="5"/>
  <c r="DI18" i="75" s="1"/>
  <c r="AB4" i="14"/>
  <c r="AA4" i="14" s="1"/>
  <c r="AD4" i="14" s="1"/>
  <c r="DJ12" i="5"/>
  <c r="DJ12" i="75" s="1"/>
  <c r="DI12" i="5"/>
  <c r="DI12" i="75" s="1"/>
  <c r="DH13" i="5"/>
  <c r="DH13" i="75" s="1"/>
  <c r="DI19" i="5"/>
  <c r="DI19" i="75" s="1"/>
  <c r="DI17" i="5"/>
  <c r="DI17" i="75" s="1"/>
  <c r="DI13" i="5"/>
  <c r="DI13" i="75" s="1"/>
  <c r="DJ8" i="5"/>
  <c r="DJ8" i="75" s="1"/>
  <c r="DJ11" i="5"/>
  <c r="DJ11" i="75" s="1"/>
  <c r="DG13" i="5"/>
  <c r="DG13" i="75" s="1"/>
  <c r="DJ15" i="5"/>
  <c r="DJ15" i="75" s="1"/>
  <c r="DG17" i="5"/>
  <c r="DG17" i="75" s="1"/>
  <c r="DJ18" i="5"/>
  <c r="DJ18" i="75" s="1"/>
  <c r="DH17" i="5"/>
  <c r="DH17" i="75" s="1"/>
  <c r="DI10" i="5"/>
  <c r="DI10" i="75" s="1"/>
  <c r="DI8" i="5"/>
  <c r="DI8" i="75" s="1"/>
  <c r="DJ10" i="5"/>
  <c r="DJ10" i="75" s="1"/>
  <c r="DI11" i="5"/>
  <c r="DI11" i="75" s="1"/>
  <c r="DJ13" i="5"/>
  <c r="DJ13" i="75" s="1"/>
  <c r="DG14" i="5"/>
  <c r="DG14" i="75" s="1"/>
  <c r="DI15" i="5"/>
  <c r="DI15" i="75" s="1"/>
  <c r="DJ17" i="5"/>
  <c r="DJ17" i="75" s="1"/>
  <c r="DJ19" i="5"/>
  <c r="DJ19" i="75" s="1"/>
  <c r="DI16" i="5"/>
  <c r="DI16" i="75" s="1"/>
  <c r="DI14" i="5"/>
  <c r="DI14" i="75" s="1"/>
  <c r="AE4" i="7"/>
  <c r="DK18" i="5"/>
  <c r="AE4" i="16"/>
  <c r="DH24" i="5"/>
  <c r="DH24" i="75" s="1"/>
  <c r="DH25" i="5"/>
  <c r="DH25" i="75" s="1"/>
  <c r="DG29" i="5"/>
  <c r="DG29" i="75" s="1"/>
  <c r="DG15" i="5"/>
  <c r="DG15" i="75" s="1"/>
  <c r="DG18" i="5"/>
  <c r="DG18" i="75" s="1"/>
  <c r="DK19" i="5"/>
  <c r="AE4" i="17"/>
  <c r="DG24" i="5"/>
  <c r="DG24" i="75" s="1"/>
  <c r="DK25" i="5"/>
  <c r="AE4" i="23"/>
  <c r="DH26" i="5"/>
  <c r="DH26" i="75" s="1"/>
  <c r="DG30" i="5"/>
  <c r="DG30" i="75" s="1"/>
  <c r="DG32" i="5"/>
  <c r="DG32" i="75" s="1"/>
  <c r="DK33" i="5"/>
  <c r="AE4" i="31"/>
  <c r="DK36" i="5"/>
  <c r="AE4" i="34"/>
  <c r="DH36" i="5"/>
  <c r="DK39" i="5"/>
  <c r="AE4" i="37"/>
  <c r="DK40" i="5"/>
  <c r="AE4" i="38"/>
  <c r="DG47" i="5"/>
  <c r="DG47" i="75" s="1"/>
  <c r="DG52" i="5"/>
  <c r="DG52" i="75" s="1"/>
  <c r="DG53" i="5"/>
  <c r="DG53" i="75" s="1"/>
  <c r="DK54" i="5"/>
  <c r="AE4" i="52"/>
  <c r="DH33" i="5"/>
  <c r="DH54" i="5"/>
  <c r="DG19" i="5"/>
  <c r="DG19" i="75" s="1"/>
  <c r="DG25" i="5"/>
  <c r="DG25" i="75" s="1"/>
  <c r="DK26" i="5"/>
  <c r="AE4" i="24"/>
  <c r="DH29" i="5"/>
  <c r="DK31" i="5"/>
  <c r="AE4" i="29"/>
  <c r="DH31" i="5"/>
  <c r="DG33" i="5"/>
  <c r="DG33" i="75" s="1"/>
  <c r="DG36" i="5"/>
  <c r="DG36" i="75" s="1"/>
  <c r="DG38" i="5"/>
  <c r="DG38" i="75" s="1"/>
  <c r="DG39" i="5"/>
  <c r="DG39" i="75" s="1"/>
  <c r="DG40" i="5"/>
  <c r="DG40" i="75" s="1"/>
  <c r="DK43" i="5"/>
  <c r="AE4" i="41"/>
  <c r="DK44" i="5"/>
  <c r="AE4" i="42"/>
  <c r="DH44" i="5"/>
  <c r="DH44" i="75" s="1"/>
  <c r="DK46" i="5"/>
  <c r="AE4" i="44"/>
  <c r="DG54" i="5"/>
  <c r="DG54" i="75" s="1"/>
  <c r="DH51" i="5"/>
  <c r="DK15" i="5"/>
  <c r="AE4" i="13"/>
  <c r="DH18" i="5"/>
  <c r="DG26" i="5"/>
  <c r="DG26" i="75" s="1"/>
  <c r="DK29" i="5"/>
  <c r="AE4" i="27"/>
  <c r="DG31" i="5"/>
  <c r="DG31" i="75" s="1"/>
  <c r="DK37" i="5"/>
  <c r="AE4" i="35"/>
  <c r="DG43" i="5"/>
  <c r="DG43" i="75" s="1"/>
  <c r="DG44" i="5"/>
  <c r="DG44" i="75" s="1"/>
  <c r="DG45" i="5"/>
  <c r="DG45" i="75" s="1"/>
  <c r="DG46" i="5"/>
  <c r="DG46" i="75" s="1"/>
  <c r="DH46" i="5"/>
  <c r="DH46" i="75" s="1"/>
  <c r="DK50" i="5"/>
  <c r="AE4" i="48"/>
  <c r="DK51" i="5"/>
  <c r="AE4" i="49"/>
  <c r="DH53" i="5"/>
  <c r="DH30" i="5"/>
  <c r="DH32" i="5"/>
  <c r="DH19" i="5"/>
  <c r="DK24" i="5"/>
  <c r="AE4" i="22"/>
  <c r="DK30" i="5"/>
  <c r="AE4" i="28"/>
  <c r="DK32" i="5"/>
  <c r="AE4" i="30"/>
  <c r="DK38" i="5"/>
  <c r="AE4" i="36"/>
  <c r="DH38" i="5"/>
  <c r="DH38" i="75" s="1"/>
  <c r="DK45" i="5"/>
  <c r="AE4" i="43"/>
  <c r="DH45" i="5"/>
  <c r="DH45" i="75" s="1"/>
  <c r="DK47" i="5"/>
  <c r="AE4" i="45"/>
  <c r="DG50" i="5"/>
  <c r="DG50" i="75" s="1"/>
  <c r="DK52" i="5"/>
  <c r="AE4" i="50"/>
  <c r="DK53" i="5"/>
  <c r="AE4" i="51"/>
  <c r="DH52" i="5"/>
  <c r="DK57" i="5"/>
  <c r="AE4" i="55"/>
  <c r="DH57" i="5"/>
  <c r="DH57" i="75" s="1"/>
  <c r="DG57" i="5"/>
  <c r="DG57" i="75" s="1"/>
  <c r="AB4" i="15"/>
  <c r="AA4" i="15" s="1"/>
  <c r="AD4" i="15" s="1"/>
  <c r="X23" i="9"/>
  <c r="DF11" i="5"/>
  <c r="DF11" i="75" s="1"/>
  <c r="X23" i="13"/>
  <c r="DF15" i="5"/>
  <c r="DF15" i="75" s="1"/>
  <c r="X23" i="29"/>
  <c r="DF31" i="5"/>
  <c r="DF31" i="75" s="1"/>
  <c r="X23" i="40"/>
  <c r="DF42" i="5"/>
  <c r="DF42" i="75" s="1"/>
  <c r="X23" i="43"/>
  <c r="DF45" i="5"/>
  <c r="DF45" i="75" s="1"/>
  <c r="X23" i="14"/>
  <c r="DF16" i="5"/>
  <c r="DF16" i="75" s="1"/>
  <c r="X23" i="30"/>
  <c r="DF32" i="5"/>
  <c r="DF32" i="75" s="1"/>
  <c r="X23" i="35"/>
  <c r="DF37" i="5"/>
  <c r="DF37" i="75" s="1"/>
  <c r="X23" i="8"/>
  <c r="DF10" i="5"/>
  <c r="DF10" i="75" s="1"/>
  <c r="X23" i="11"/>
  <c r="DF13" i="5"/>
  <c r="DF13" i="75" s="1"/>
  <c r="X23" i="15"/>
  <c r="DF17" i="5"/>
  <c r="DF17" i="75" s="1"/>
  <c r="X23" i="36"/>
  <c r="DF38" i="5"/>
  <c r="DF38" i="75" s="1"/>
  <c r="X23" i="39"/>
  <c r="DF41" i="5"/>
  <c r="DF41" i="75" s="1"/>
  <c r="X23" i="41"/>
  <c r="DF43" i="5"/>
  <c r="DF43" i="75" s="1"/>
  <c r="X23" i="53"/>
  <c r="DF55" i="5"/>
  <c r="DF55" i="75" s="1"/>
  <c r="X23" i="18"/>
  <c r="DF20" i="5"/>
  <c r="DF20" i="75" s="1"/>
  <c r="X23" i="31"/>
  <c r="DF33" i="5"/>
  <c r="DF33" i="75" s="1"/>
  <c r="X23" i="34"/>
  <c r="DF36" i="5"/>
  <c r="DF36" i="75" s="1"/>
  <c r="X23" i="44"/>
  <c r="DF46" i="5"/>
  <c r="DF46" i="75" s="1"/>
  <c r="X23" i="47"/>
  <c r="DF49" i="5"/>
  <c r="DF49" i="75" s="1"/>
  <c r="X23" i="48"/>
  <c r="DF50" i="5"/>
  <c r="DF50" i="75" s="1"/>
  <c r="X23" i="54"/>
  <c r="DF56" i="5"/>
  <c r="DF56" i="75" s="1"/>
  <c r="X23" i="20"/>
  <c r="DF22" i="5"/>
  <c r="DF22" i="75" s="1"/>
  <c r="X23" i="23"/>
  <c r="DF25" i="5"/>
  <c r="DF25" i="75" s="1"/>
  <c r="X23" i="28"/>
  <c r="DF30" i="5"/>
  <c r="DF30" i="75" s="1"/>
  <c r="X23" i="33"/>
  <c r="DF35" i="5"/>
  <c r="DF35" i="75" s="1"/>
  <c r="X23" i="42"/>
  <c r="DF44" i="5"/>
  <c r="DF44" i="75" s="1"/>
  <c r="X23" i="45"/>
  <c r="DF47" i="5"/>
  <c r="DF47" i="75" s="1"/>
  <c r="X23" i="49"/>
  <c r="DF51" i="5"/>
  <c r="DF51" i="75" s="1"/>
  <c r="X23" i="50"/>
  <c r="DF52" i="5"/>
  <c r="DF52" i="75" s="1"/>
  <c r="X23" i="22"/>
  <c r="DF24" i="5"/>
  <c r="DF24" i="75" s="1"/>
  <c r="X23" i="12"/>
  <c r="DF14" i="5"/>
  <c r="DF14" i="75" s="1"/>
  <c r="X23" i="16"/>
  <c r="DF18" i="5"/>
  <c r="DF18" i="75" s="1"/>
  <c r="X23" i="32"/>
  <c r="DF34" i="5"/>
  <c r="DF34" i="75" s="1"/>
  <c r="X23" i="10"/>
  <c r="DF12" i="5"/>
  <c r="DF12" i="75" s="1"/>
  <c r="X23" i="17"/>
  <c r="DF19" i="5"/>
  <c r="DF19" i="75" s="1"/>
  <c r="X23" i="21"/>
  <c r="DF23" i="5"/>
  <c r="DF23" i="75" s="1"/>
  <c r="X23" i="24"/>
  <c r="DF26" i="5"/>
  <c r="DF26" i="75" s="1"/>
  <c r="X23" i="25"/>
  <c r="DF27" i="5"/>
  <c r="DF27" i="75" s="1"/>
  <c r="X23" i="26"/>
  <c r="DF28" i="5"/>
  <c r="DF28" i="75" s="1"/>
  <c r="X23" i="37"/>
  <c r="DF39" i="5"/>
  <c r="DF39" i="75" s="1"/>
  <c r="X23" i="38"/>
  <c r="DF40" i="5"/>
  <c r="DF40" i="75" s="1"/>
  <c r="X23" i="51"/>
  <c r="DF53" i="5"/>
  <c r="DF53" i="75" s="1"/>
  <c r="X23" i="52"/>
  <c r="DF54" i="5"/>
  <c r="DF54" i="75" s="1"/>
  <c r="X23" i="55"/>
  <c r="DF57" i="5"/>
  <c r="DF57" i="75" s="1"/>
  <c r="DK55" i="5"/>
  <c r="AE4" i="53"/>
  <c r="DH55" i="5"/>
  <c r="DG55" i="5"/>
  <c r="DG55" i="75" s="1"/>
  <c r="DK56" i="5"/>
  <c r="AE4" i="54"/>
  <c r="DG56" i="5"/>
  <c r="DG56" i="75" s="1"/>
  <c r="DK41" i="5"/>
  <c r="AE4" i="39"/>
  <c r="DG48" i="5"/>
  <c r="DG48" i="75" s="1"/>
  <c r="DK49" i="5"/>
  <c r="AE4" i="47"/>
  <c r="DH49" i="5"/>
  <c r="DH49" i="75" s="1"/>
  <c r="DG41" i="5"/>
  <c r="DG41" i="75" s="1"/>
  <c r="DK42" i="5"/>
  <c r="AE4" i="40"/>
  <c r="DG49" i="5"/>
  <c r="DG49" i="75" s="1"/>
  <c r="DG42" i="5"/>
  <c r="DG42" i="75" s="1"/>
  <c r="DH41" i="5"/>
  <c r="DH41" i="75" s="1"/>
  <c r="DK48" i="5"/>
  <c r="AE4" i="46"/>
  <c r="DH48" i="5"/>
  <c r="DK27" i="5"/>
  <c r="AE4" i="25"/>
  <c r="DK28" i="5"/>
  <c r="AE4" i="26"/>
  <c r="DG35" i="5"/>
  <c r="DG35" i="75" s="1"/>
  <c r="DH35" i="5"/>
  <c r="DK34" i="5"/>
  <c r="AE4" i="32"/>
  <c r="DH34" i="5"/>
  <c r="DG34" i="5"/>
  <c r="DG34" i="75" s="1"/>
  <c r="DK35" i="5"/>
  <c r="AE4" i="33"/>
  <c r="DH20" i="5"/>
  <c r="DH20" i="75" s="1"/>
  <c r="DK20" i="5"/>
  <c r="AE4" i="18"/>
  <c r="DK21" i="5"/>
  <c r="AE4" i="19"/>
  <c r="DG20" i="5"/>
  <c r="DG20" i="75" s="1"/>
  <c r="DG21" i="5"/>
  <c r="DG21" i="75" s="1"/>
  <c r="AB4" i="31"/>
  <c r="AA4" i="31" s="1"/>
  <c r="AD4" i="31" s="1"/>
  <c r="AB4" i="52"/>
  <c r="AA4" i="52" s="1"/>
  <c r="AD4" i="52" s="1"/>
  <c r="AB4" i="50"/>
  <c r="AA4" i="50" s="1"/>
  <c r="AD4" i="50" s="1"/>
  <c r="DG10" i="5"/>
  <c r="DG10" i="75" s="1"/>
  <c r="DK10" i="5"/>
  <c r="AE4" i="8"/>
  <c r="DG16" i="5"/>
  <c r="DG16" i="75" s="1"/>
  <c r="DK16" i="5"/>
  <c r="AE4" i="14"/>
  <c r="DH16" i="5"/>
  <c r="DH16" i="75" s="1"/>
  <c r="DG12" i="5"/>
  <c r="DG12" i="75" s="1"/>
  <c r="DK12" i="5"/>
  <c r="AE4" i="10"/>
  <c r="DH12" i="5"/>
  <c r="DG11" i="5"/>
  <c r="DG11" i="75" s="1"/>
  <c r="DH11" i="5"/>
  <c r="DK11" i="5"/>
  <c r="AE4" i="9"/>
  <c r="DG8" i="5"/>
  <c r="DG8" i="75" s="1"/>
  <c r="DK8" i="5"/>
  <c r="AE4" i="6"/>
  <c r="DH8" i="5"/>
  <c r="DH8" i="75" s="1"/>
  <c r="DJ16" i="5"/>
  <c r="DJ16" i="75" s="1"/>
  <c r="AE4" i="21"/>
  <c r="DK23" i="5"/>
  <c r="AE4" i="11"/>
  <c r="DK13" i="5"/>
  <c r="AE4" i="12"/>
  <c r="DK14" i="5"/>
  <c r="AE4" i="15"/>
  <c r="DK17" i="5"/>
  <c r="AE4" i="20"/>
  <c r="DK22" i="5"/>
  <c r="AB4" i="54"/>
  <c r="AA4" i="54" s="1"/>
  <c r="AD4" i="54" s="1"/>
  <c r="DH56" i="5"/>
  <c r="DH56" i="75" s="1"/>
  <c r="AB4" i="12"/>
  <c r="AA4" i="12" s="1"/>
  <c r="AD4" i="12" s="1"/>
  <c r="DH14" i="5"/>
  <c r="DH14" i="75" s="1"/>
  <c r="Z4" i="35"/>
  <c r="AC4" i="35" s="1"/>
  <c r="DG37" i="5"/>
  <c r="DG37" i="75" s="1"/>
  <c r="Z4" i="49"/>
  <c r="AC4" i="49" s="1"/>
  <c r="DG51" i="5"/>
  <c r="DG51" i="75" s="1"/>
  <c r="AB4" i="38"/>
  <c r="AA4" i="38" s="1"/>
  <c r="AD4" i="38" s="1"/>
  <c r="DH40" i="5"/>
  <c r="DH40" i="75" s="1"/>
  <c r="AB4" i="35"/>
  <c r="AA4" i="35" s="1"/>
  <c r="AD4" i="35" s="1"/>
  <c r="DH37" i="5"/>
  <c r="DH37" i="75" s="1"/>
  <c r="AB4" i="40"/>
  <c r="AA4" i="40" s="1"/>
  <c r="AD4" i="40" s="1"/>
  <c r="DH42" i="5"/>
  <c r="DH42" i="75" s="1"/>
  <c r="AB4" i="26"/>
  <c r="AA4" i="26" s="1"/>
  <c r="AD4" i="26" s="1"/>
  <c r="DH28" i="5"/>
  <c r="DH28" i="75" s="1"/>
  <c r="AB4" i="19"/>
  <c r="AA4" i="19" s="1"/>
  <c r="AD4" i="19" s="1"/>
  <c r="DH21" i="5"/>
  <c r="DH21" i="75" s="1"/>
  <c r="Z4" i="25"/>
  <c r="AC4" i="25" s="1"/>
  <c r="DG27" i="5"/>
  <c r="DG27" i="75" s="1"/>
  <c r="Z4" i="26"/>
  <c r="AC4" i="26" s="1"/>
  <c r="DG28" i="5"/>
  <c r="DG28" i="75" s="1"/>
  <c r="AB4" i="13"/>
  <c r="AA4" i="13" s="1"/>
  <c r="AD4" i="13" s="1"/>
  <c r="DH15" i="5"/>
  <c r="DH15" i="75" s="1"/>
  <c r="AB4" i="41"/>
  <c r="AA4" i="41" s="1"/>
  <c r="AD4" i="41" s="1"/>
  <c r="DH43" i="5"/>
  <c r="DH43" i="75" s="1"/>
  <c r="AB4" i="48"/>
  <c r="AA4" i="48" s="1"/>
  <c r="AD4" i="48" s="1"/>
  <c r="DH50" i="5"/>
  <c r="DH50" i="75" s="1"/>
  <c r="AB4" i="7"/>
  <c r="AA4" i="7" s="1"/>
  <c r="AD4" i="7" s="1"/>
  <c r="AB4" i="37"/>
  <c r="AA4" i="37" s="1"/>
  <c r="AD4" i="37" s="1"/>
  <c r="DH39" i="5"/>
  <c r="DH39" i="75" s="1"/>
  <c r="AB4" i="45"/>
  <c r="AA4" i="45" s="1"/>
  <c r="AD4" i="45" s="1"/>
  <c r="DH47" i="5"/>
  <c r="DH47" i="75" s="1"/>
  <c r="AB4" i="25"/>
  <c r="AA4" i="25" s="1"/>
  <c r="AD4" i="25" s="1"/>
  <c r="DH27" i="5"/>
  <c r="DH27" i="75" s="1"/>
  <c r="AB4" i="8"/>
  <c r="AA4" i="8" s="1"/>
  <c r="DH10" i="5"/>
  <c r="DH10" i="75" s="1"/>
  <c r="Z4" i="40"/>
  <c r="AC4" i="40" s="1"/>
  <c r="Z4" i="52"/>
  <c r="AC4" i="52" s="1"/>
  <c r="DN17" i="5"/>
  <c r="DN13" i="5"/>
  <c r="DN13" i="75" s="1"/>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DQ12" i="5" l="1"/>
  <c r="DK12" i="75"/>
  <c r="DQ34" i="5"/>
  <c r="DK34" i="75"/>
  <c r="DQ56" i="5"/>
  <c r="DK56" i="75"/>
  <c r="DN19" i="5"/>
  <c r="DN19" i="75" s="1"/>
  <c r="DH19" i="75"/>
  <c r="DN31" i="5"/>
  <c r="DN31" i="75" s="1"/>
  <c r="DH31" i="75"/>
  <c r="DN35" i="5"/>
  <c r="DN35" i="75" s="1"/>
  <c r="DH35" i="75"/>
  <c r="DN32" i="5"/>
  <c r="DN32" i="75" s="1"/>
  <c r="DH32" i="75"/>
  <c r="DQ46" i="5"/>
  <c r="DK46" i="75"/>
  <c r="DQ42" i="5"/>
  <c r="DK42" i="75"/>
  <c r="DN55" i="5"/>
  <c r="DN55" i="75" s="1"/>
  <c r="DH55" i="75"/>
  <c r="DQ45" i="5"/>
  <c r="DK45" i="75"/>
  <c r="DN30" i="5"/>
  <c r="DN30" i="75" s="1"/>
  <c r="DH30" i="75"/>
  <c r="DQ37" i="5"/>
  <c r="DK37" i="75"/>
  <c r="DQ31" i="5"/>
  <c r="DK31" i="75"/>
  <c r="DQ18" i="5"/>
  <c r="DK18" i="75"/>
  <c r="DQ22" i="5"/>
  <c r="DK22" i="75"/>
  <c r="DQ21" i="5"/>
  <c r="DK21" i="75"/>
  <c r="DQ57" i="5"/>
  <c r="DK57" i="75"/>
  <c r="DN53" i="5"/>
  <c r="DN53" i="75" s="1"/>
  <c r="DH53" i="75"/>
  <c r="DN29" i="5"/>
  <c r="DH29" i="75"/>
  <c r="DQ8" i="5"/>
  <c r="DK8" i="75"/>
  <c r="DQ16" i="5"/>
  <c r="DK16" i="75"/>
  <c r="DQ28" i="5"/>
  <c r="DK28" i="75"/>
  <c r="DQ55" i="5"/>
  <c r="DK55" i="75"/>
  <c r="DN52" i="5"/>
  <c r="DN52" i="75" s="1"/>
  <c r="DH52" i="75"/>
  <c r="DQ44" i="5"/>
  <c r="DK44" i="75"/>
  <c r="DQ40" i="5"/>
  <c r="DK40" i="75"/>
  <c r="DQ25" i="5"/>
  <c r="DK25" i="75"/>
  <c r="DQ17" i="5"/>
  <c r="DK17" i="75"/>
  <c r="DQ20" i="5"/>
  <c r="DK20" i="75"/>
  <c r="DQ38" i="5"/>
  <c r="DK38" i="75"/>
  <c r="DQ51" i="5"/>
  <c r="DK51" i="75"/>
  <c r="DQ29" i="5"/>
  <c r="DK29" i="75"/>
  <c r="DQ26" i="5"/>
  <c r="DK26" i="75"/>
  <c r="DQ27" i="5"/>
  <c r="DK27" i="75"/>
  <c r="DQ49" i="5"/>
  <c r="DK49" i="75"/>
  <c r="DQ53" i="5"/>
  <c r="DK53" i="75"/>
  <c r="DQ43" i="5"/>
  <c r="DK43" i="75"/>
  <c r="DQ39" i="5"/>
  <c r="DK39" i="75"/>
  <c r="DQ32" i="5"/>
  <c r="DK32" i="75"/>
  <c r="DQ50" i="5"/>
  <c r="DK50" i="75"/>
  <c r="DN18" i="5"/>
  <c r="DN18" i="75" s="1"/>
  <c r="DH18" i="75"/>
  <c r="DN36" i="5"/>
  <c r="DN36" i="75" s="1"/>
  <c r="DH36" i="75"/>
  <c r="DQ19" i="5"/>
  <c r="DK19" i="75"/>
  <c r="DQ14" i="5"/>
  <c r="DK14" i="75"/>
  <c r="DN11" i="5"/>
  <c r="DN11" i="75" s="1"/>
  <c r="DH11" i="75"/>
  <c r="DQ35" i="5"/>
  <c r="DK35" i="75"/>
  <c r="DQ52" i="5"/>
  <c r="DK52" i="75"/>
  <c r="DN54" i="5"/>
  <c r="DN54" i="75" s="1"/>
  <c r="DH54" i="75"/>
  <c r="DQ11" i="5"/>
  <c r="DK11" i="75"/>
  <c r="DN48" i="5"/>
  <c r="DH48" i="75"/>
  <c r="DQ13" i="5"/>
  <c r="DK13" i="75"/>
  <c r="DQ48" i="5"/>
  <c r="DK48" i="75"/>
  <c r="DQ41" i="5"/>
  <c r="DK41" i="75"/>
  <c r="DQ30" i="5"/>
  <c r="DK30" i="75"/>
  <c r="DQ15" i="5"/>
  <c r="DK15" i="75"/>
  <c r="DN33" i="5"/>
  <c r="DN33" i="75" s="1"/>
  <c r="DH33" i="75"/>
  <c r="DQ36" i="5"/>
  <c r="DK36" i="75"/>
  <c r="DN12" i="5"/>
  <c r="DN12" i="75" s="1"/>
  <c r="DH12" i="75"/>
  <c r="DN34" i="5"/>
  <c r="DN34" i="75" s="1"/>
  <c r="DH34" i="75"/>
  <c r="DN51" i="5"/>
  <c r="DN51" i="75" s="1"/>
  <c r="DH51" i="75"/>
  <c r="DQ10" i="5"/>
  <c r="DK10" i="75"/>
  <c r="DM17" i="5"/>
  <c r="DN17" i="75"/>
  <c r="DQ23" i="5"/>
  <c r="DK23" i="75"/>
  <c r="DQ47" i="5"/>
  <c r="DK47" i="75"/>
  <c r="DQ24" i="5"/>
  <c r="DK24" i="75"/>
  <c r="DQ54" i="5"/>
  <c r="DK54" i="75"/>
  <c r="DQ33" i="5"/>
  <c r="DK33" i="75"/>
  <c r="DM19" i="5"/>
  <c r="DM19" i="75" s="1"/>
  <c r="DM55" i="5"/>
  <c r="DM55" i="75" s="1"/>
  <c r="DM36" i="5"/>
  <c r="DM36" i="75" s="1"/>
  <c r="DM54" i="5"/>
  <c r="DM54" i="75" s="1"/>
  <c r="AC4" i="10"/>
  <c r="AD4" i="10"/>
  <c r="DM13" i="5"/>
  <c r="AD4" i="8"/>
  <c r="AC4" i="8"/>
  <c r="DM52" i="5"/>
  <c r="DM52" i="75" s="1"/>
  <c r="DM51" i="5"/>
  <c r="DM51" i="75" s="1"/>
  <c r="DM35" i="5"/>
  <c r="DM35" i="75" s="1"/>
  <c r="DM32" i="5"/>
  <c r="DM32" i="75" s="1"/>
  <c r="DM30" i="5"/>
  <c r="DM30" i="75" s="1"/>
  <c r="DM18" i="5"/>
  <c r="DM18" i="75" s="1"/>
  <c r="DM53" i="5"/>
  <c r="DM53" i="75" s="1"/>
  <c r="DM33" i="5"/>
  <c r="DM33" i="75" s="1"/>
  <c r="DN50" i="5"/>
  <c r="DN15" i="5"/>
  <c r="DN37" i="5"/>
  <c r="DP32" i="5"/>
  <c r="DP30" i="5"/>
  <c r="DP19" i="5"/>
  <c r="DP54" i="5"/>
  <c r="DP36" i="5"/>
  <c r="DP52" i="5"/>
  <c r="DP53" i="5"/>
  <c r="DP18" i="5"/>
  <c r="DP51" i="5"/>
  <c r="DP31" i="5"/>
  <c r="DP29" i="5"/>
  <c r="DP33" i="5"/>
  <c r="DL48" i="5"/>
  <c r="DP55" i="5"/>
  <c r="DN56" i="5"/>
  <c r="DP48" i="5"/>
  <c r="DP35" i="5"/>
  <c r="DP34" i="5"/>
  <c r="DN14" i="5"/>
  <c r="DN39" i="5"/>
  <c r="DN16" i="5"/>
  <c r="DN10" i="5"/>
  <c r="AD4" i="6"/>
  <c r="AC4" i="6"/>
  <c r="DL34" i="5"/>
  <c r="DL51" i="5"/>
  <c r="DL45" i="5"/>
  <c r="DL22" i="5"/>
  <c r="DL35" i="5"/>
  <c r="DL19" i="5"/>
  <c r="DL37" i="5"/>
  <c r="DN44" i="5"/>
  <c r="DN21" i="5"/>
  <c r="DN47" i="5"/>
  <c r="DL36" i="5"/>
  <c r="DL21" i="5"/>
  <c r="DL54" i="5"/>
  <c r="DN45" i="5"/>
  <c r="DN24" i="5"/>
  <c r="DN40" i="5"/>
  <c r="DN46" i="5"/>
  <c r="DL47" i="5"/>
  <c r="DL40" i="5"/>
  <c r="DL49" i="5"/>
  <c r="DL29" i="5"/>
  <c r="DL42" i="5"/>
  <c r="DL26" i="5"/>
  <c r="DL10" i="5"/>
  <c r="DL23" i="5"/>
  <c r="DL32" i="5"/>
  <c r="DL12" i="5"/>
  <c r="DL16" i="5"/>
  <c r="DN20" i="5"/>
  <c r="DN57" i="5"/>
  <c r="DN42" i="5"/>
  <c r="DN26" i="5"/>
  <c r="DN43" i="5"/>
  <c r="DN27" i="5"/>
  <c r="DN41" i="5"/>
  <c r="DL55" i="5"/>
  <c r="DL56" i="5"/>
  <c r="DL57" i="5"/>
  <c r="DL41" i="5"/>
  <c r="DL17" i="5"/>
  <c r="DL50" i="5"/>
  <c r="DL31" i="5"/>
  <c r="DL15" i="5"/>
  <c r="DL39" i="5"/>
  <c r="DL24" i="5"/>
  <c r="DL25" i="5"/>
  <c r="DN49" i="5"/>
  <c r="DN22" i="5"/>
  <c r="DN23" i="5"/>
  <c r="DN25" i="5"/>
  <c r="DL43" i="5"/>
  <c r="DL44" i="5"/>
  <c r="DL53" i="5"/>
  <c r="DL33" i="5"/>
  <c r="DL13" i="5"/>
  <c r="DL46" i="5"/>
  <c r="DL30" i="5"/>
  <c r="DL14" i="5"/>
  <c r="DL27" i="5"/>
  <c r="DL11" i="5"/>
  <c r="DL52" i="5"/>
  <c r="DL20" i="5"/>
  <c r="DL18" i="5"/>
  <c r="DN28" i="5"/>
  <c r="DL38" i="5"/>
  <c r="DN38" i="5"/>
  <c r="DL28" i="5"/>
  <c r="DN8" i="5"/>
  <c r="DL8" i="5"/>
  <c r="DM50" i="5" l="1"/>
  <c r="DN50" i="75"/>
  <c r="DO37" i="5"/>
  <c r="DL37" i="75"/>
  <c r="DO46" i="5"/>
  <c r="DL46" i="75"/>
  <c r="DO15" i="5"/>
  <c r="DL15" i="75"/>
  <c r="DM39" i="5"/>
  <c r="DN39" i="75"/>
  <c r="DO39" i="5"/>
  <c r="DL39" i="75"/>
  <c r="DO53" i="5"/>
  <c r="DL53" i="75"/>
  <c r="DM44" i="5"/>
  <c r="DN44" i="75"/>
  <c r="DM42" i="5"/>
  <c r="DN42" i="75"/>
  <c r="DO33" i="5"/>
  <c r="DL33" i="75"/>
  <c r="DM14" i="5"/>
  <c r="DN14" i="75"/>
  <c r="DM28" i="5"/>
  <c r="DN28" i="75"/>
  <c r="DO44" i="5"/>
  <c r="DL44" i="75"/>
  <c r="DO17" i="5"/>
  <c r="DL17" i="75"/>
  <c r="DO16" i="5"/>
  <c r="DL16" i="75"/>
  <c r="DM40" i="5"/>
  <c r="DN40" i="75"/>
  <c r="DO22" i="5"/>
  <c r="DL22" i="75"/>
  <c r="DM8" i="5"/>
  <c r="DN8" i="75"/>
  <c r="DM16" i="5"/>
  <c r="DN16" i="75"/>
  <c r="DO12" i="5"/>
  <c r="DL12" i="75"/>
  <c r="DO28" i="5"/>
  <c r="DL28" i="75"/>
  <c r="DO31" i="5"/>
  <c r="DL31" i="75"/>
  <c r="DO50" i="5"/>
  <c r="DL50" i="75"/>
  <c r="DO41" i="5"/>
  <c r="DL41" i="75"/>
  <c r="DM24" i="5"/>
  <c r="DN24" i="75"/>
  <c r="DO45" i="5"/>
  <c r="DL45" i="75"/>
  <c r="DO20" i="5"/>
  <c r="DL20" i="75"/>
  <c r="DM25" i="5"/>
  <c r="DN25" i="75"/>
  <c r="DO57" i="5"/>
  <c r="DL57" i="75"/>
  <c r="DO32" i="5"/>
  <c r="DL32" i="75"/>
  <c r="DM45" i="5"/>
  <c r="DN45" i="75"/>
  <c r="DO51" i="5"/>
  <c r="DL51" i="75"/>
  <c r="DM34" i="5"/>
  <c r="DM34" i="75" s="1"/>
  <c r="DM31" i="5"/>
  <c r="DM31" i="75" s="1"/>
  <c r="DM26" i="5"/>
  <c r="DN26" i="75"/>
  <c r="DO19" i="5"/>
  <c r="DL19" i="75"/>
  <c r="DO38" i="5"/>
  <c r="DL38" i="75"/>
  <c r="DO23" i="5"/>
  <c r="DL23" i="75"/>
  <c r="DM56" i="5"/>
  <c r="DN56" i="75"/>
  <c r="DP17" i="5"/>
  <c r="DM17" i="75"/>
  <c r="DM48" i="5"/>
  <c r="DM48" i="75" s="1"/>
  <c r="DN48" i="75"/>
  <c r="DP13" i="5"/>
  <c r="DM13" i="75"/>
  <c r="DO40" i="5"/>
  <c r="DL40" i="75"/>
  <c r="DM38" i="5"/>
  <c r="DN38" i="75"/>
  <c r="DM46" i="5"/>
  <c r="DN46" i="75"/>
  <c r="DO52" i="5"/>
  <c r="DL52" i="75"/>
  <c r="DO34" i="5"/>
  <c r="DL34" i="75"/>
  <c r="DO11" i="5"/>
  <c r="DL11" i="75"/>
  <c r="DM10" i="5"/>
  <c r="DN10" i="75"/>
  <c r="DO13" i="5"/>
  <c r="DL13" i="75"/>
  <c r="DM57" i="5"/>
  <c r="DN57" i="75"/>
  <c r="DO35" i="5"/>
  <c r="DL35" i="75"/>
  <c r="DO43" i="5"/>
  <c r="DL43" i="75"/>
  <c r="DO56" i="5"/>
  <c r="DL56" i="75"/>
  <c r="DO48" i="5"/>
  <c r="DL48" i="75"/>
  <c r="DM29" i="5"/>
  <c r="DM29" i="75" s="1"/>
  <c r="DN29" i="75"/>
  <c r="DO54" i="5"/>
  <c r="DL54" i="75"/>
  <c r="DM22" i="5"/>
  <c r="DN22" i="75"/>
  <c r="DO55" i="5"/>
  <c r="DL55" i="75"/>
  <c r="DO10" i="5"/>
  <c r="DL10" i="75"/>
  <c r="DO21" i="5"/>
  <c r="DL21" i="75"/>
  <c r="DO27" i="5"/>
  <c r="DL27" i="75"/>
  <c r="DM49" i="5"/>
  <c r="DN49" i="75"/>
  <c r="DM41" i="5"/>
  <c r="DN41" i="75"/>
  <c r="DO26" i="5"/>
  <c r="DL26" i="75"/>
  <c r="DO36" i="5"/>
  <c r="DL36" i="75"/>
  <c r="DO14" i="5"/>
  <c r="DL14" i="75"/>
  <c r="DO25" i="5"/>
  <c r="DL25" i="75"/>
  <c r="DM27" i="5"/>
  <c r="DN27" i="75"/>
  <c r="DO42" i="5"/>
  <c r="DL42" i="75"/>
  <c r="DM47" i="5"/>
  <c r="DN47" i="75"/>
  <c r="DM11" i="5"/>
  <c r="DM37" i="5"/>
  <c r="DN37" i="75"/>
  <c r="DO49" i="5"/>
  <c r="DL49" i="75"/>
  <c r="DO47" i="5"/>
  <c r="DL47" i="75"/>
  <c r="DM20" i="5"/>
  <c r="DN20" i="75"/>
  <c r="DO18" i="5"/>
  <c r="DL18" i="75"/>
  <c r="DM23" i="5"/>
  <c r="DN23" i="75"/>
  <c r="DO8" i="5"/>
  <c r="DL8" i="75"/>
  <c r="DO30" i="5"/>
  <c r="DL30" i="75"/>
  <c r="DO24" i="5"/>
  <c r="DL24" i="75"/>
  <c r="DM43" i="5"/>
  <c r="DN43" i="75"/>
  <c r="DO29" i="5"/>
  <c r="DL29" i="75"/>
  <c r="DM21" i="5"/>
  <c r="DN21" i="75"/>
  <c r="DM12" i="5"/>
  <c r="DM15" i="5"/>
  <c r="DN15" i="75"/>
  <c r="DP8" i="5" l="1"/>
  <c r="DM8" i="75"/>
  <c r="DP28" i="5"/>
  <c r="DM28" i="75"/>
  <c r="DP12" i="5"/>
  <c r="DM12" i="75"/>
  <c r="DP37" i="5"/>
  <c r="DM37" i="75"/>
  <c r="DP11" i="5"/>
  <c r="DM11" i="75"/>
  <c r="DP14" i="5"/>
  <c r="DM14" i="75"/>
  <c r="DP39" i="5"/>
  <c r="DM39" i="75"/>
  <c r="DP21" i="5"/>
  <c r="DM21" i="75"/>
  <c r="DP23" i="5"/>
  <c r="DM23" i="75"/>
  <c r="DP26" i="5"/>
  <c r="DM26" i="75"/>
  <c r="DP42" i="5"/>
  <c r="DM42" i="75"/>
  <c r="DP43" i="5"/>
  <c r="DM43" i="75"/>
  <c r="DP20" i="5"/>
  <c r="DM20" i="75"/>
  <c r="DP10" i="5"/>
  <c r="DM10" i="75"/>
  <c r="DP47" i="5"/>
  <c r="DM47" i="75"/>
  <c r="DP25" i="5"/>
  <c r="DM25" i="75"/>
  <c r="DP22" i="5"/>
  <c r="DM22" i="75"/>
  <c r="DP27" i="5"/>
  <c r="DM27" i="75"/>
  <c r="DP46" i="5"/>
  <c r="DM46" i="75"/>
  <c r="DP56" i="5"/>
  <c r="DM56" i="75"/>
  <c r="DP44" i="5"/>
  <c r="DM44" i="75"/>
  <c r="DP15" i="5"/>
  <c r="DM15" i="75"/>
  <c r="DP40" i="5"/>
  <c r="DM40" i="75"/>
  <c r="DP41" i="5"/>
  <c r="DM41" i="75"/>
  <c r="DP49" i="5"/>
  <c r="DM49" i="75"/>
  <c r="DP57" i="5"/>
  <c r="DM57" i="75"/>
  <c r="DP38" i="5"/>
  <c r="DM38" i="75"/>
  <c r="DP45" i="5"/>
  <c r="DM45" i="75"/>
  <c r="DP24" i="5"/>
  <c r="DM24" i="75"/>
  <c r="DP16" i="5"/>
  <c r="DM16" i="75"/>
  <c r="DP50" i="5"/>
  <c r="DM50" i="75"/>
</calcChain>
</file>

<file path=xl/sharedStrings.xml><?xml version="1.0" encoding="utf-8"?>
<sst xmlns="http://schemas.openxmlformats.org/spreadsheetml/2006/main" count="7278" uniqueCount="1222">
  <si>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</si>
  <si>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</si>
  <si>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</si>
  <si>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</si>
  <si>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</si>
  <si>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</si>
  <si>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</si>
  <si>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</si>
  <si>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</si>
  <si>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</si>
  <si>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</si>
  <si>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</si>
  <si>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</si>
  <si>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</si>
  <si>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</si>
  <si>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</si>
  <si>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</si>
  <si>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</si>
  <si>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</si>
  <si>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</si>
  <si>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</si>
  <si>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</si>
  <si>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</si>
  <si>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</si>
  <si>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</si>
  <si>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</si>
  <si>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</si>
  <si>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</si>
  <si>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</si>
  <si>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</si>
  <si>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</si>
  <si>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</si>
  <si>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</si>
  <si>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</si>
  <si>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</si>
  <si>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</si>
  <si>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</si>
  <si>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</si>
  <si>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</si>
  <si>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</si>
  <si>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</si>
  <si>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</si>
  <si>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</si>
  <si>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</si>
  <si>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</si>
  <si>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</si>
  <si>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</si>
  <si>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</si>
  <si>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</si>
  <si>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</si>
  <si>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</si>
  <si>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</si>
  <si>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</si>
  <si>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</si>
  <si>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</si>
  <si>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</si>
  <si>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</si>
  <si>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</si>
  <si>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</si>
  <si>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</si>
  <si>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</si>
  <si>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</si>
  <si>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</si>
  <si>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</si>
  <si>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</si>
  <si>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</si>
  <si>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</si>
  <si>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</si>
  <si>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</si>
  <si>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</si>
  <si>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</si>
  <si>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</si>
  <si>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</si>
  <si>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</si>
  <si>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</si>
  <si>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</si>
  <si>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</si>
  <si>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</si>
  <si>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</si>
  <si>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</si>
  <si>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</si>
  <si>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</si>
  <si>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</si>
  <si>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</si>
  <si>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</si>
  <si>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</si>
  <si>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</si>
  <si>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</si>
  <si>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</si>
  <si>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</si>
  <si>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</si>
  <si>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</si>
  <si>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</si>
  <si>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</si>
  <si>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</si>
  <si>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</si>
  <si>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</si>
  <si>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</si>
  <si>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</si>
  <si>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</si>
  <si>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</si>
  <si>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</si>
  <si>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</si>
  <si>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</si>
  <si>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</si>
  <si>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</si>
  <si>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</si>
  <si>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</si>
  <si>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</si>
  <si>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</si>
  <si>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</si>
  <si>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</si>
  <si>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</si>
  <si>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</si>
  <si>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</si>
  <si>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</si>
  <si>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</si>
  <si>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</si>
  <si>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</si>
  <si>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</si>
  <si>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</si>
  <si>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</si>
  <si>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</si>
  <si>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</si>
  <si>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</si>
  <si>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</si>
  <si>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</si>
  <si>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</si>
  <si>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</si>
  <si>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</si>
  <si>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</si>
  <si>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</si>
  <si>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</si>
  <si>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</si>
  <si>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</si>
  <si>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</si>
  <si>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</si>
  <si>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</si>
  <si>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</si>
  <si>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</si>
  <si>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</si>
  <si>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</si>
  <si>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</si>
  <si>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</si>
  <si>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</si>
  <si>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</si>
  <si>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</si>
  <si>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</si>
  <si>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</si>
  <si>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</si>
  <si>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</si>
  <si>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</si>
  <si>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</si>
  <si>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</si>
  <si>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</si>
  <si>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</si>
  <si>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</si>
  <si>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</si>
  <si>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</si>
  <si>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</si>
  <si>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</si>
  <si>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</si>
  <si>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</si>
  <si>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sz val="12"/>
        <color theme="1"/>
        <rFont val="細明體"/>
        <family val="3"/>
        <charset val="136"/>
      </rPr>
      <t>合計</t>
    </r>
    <r>
      <rPr>
        <sz val="12"/>
        <color theme="1"/>
        <rFont val="Arial"/>
        <family val="2"/>
      </rPr>
      <t xml:space="preserve"> total amount</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</si>
  <si>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</si>
  <si>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</si>
  <si>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分數進步之學生</t>
  </si>
  <si>
    <t>進步分數比</t>
  </si>
  <si>
    <t>二、被感謝人的姓名?</t>
  </si>
  <si>
    <t>三、「說出」想要對他(她)說的話。</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</si>
  <si>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</si>
  <si>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</si>
  <si>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</si>
  <si>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</si>
  <si>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五、可以協助基金會的時間？
(例:周末或連續假期、寒假、暑假、只要有空…等)</t>
  </si>
  <si>
    <t xml:space="preserve">二、回顧過去的你未領取此筆助學金時，想改變自己的地方？
(例：個性、習慣…)
</t>
  </si>
  <si>
    <t>7000021</t>
    <phoneticPr fontId="3" type="noConversion"/>
  </si>
  <si>
    <t>有無參加:</t>
    <phoneticPr fontId="6"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</si>
  <si>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</si>
  <si>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</si>
  <si>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</si>
  <si>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</si>
  <si>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</si>
  <si>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t>灰底色為固定公式，請務必小心，不要按到Delete</t>
  </si>
  <si>
    <t xml:space="preserve">※此獎學金非每學期開放申請，請配合基金會公文申請
</t>
  </si>
  <si>
    <t>基金會填列複審結果
foundation final</t>
  </si>
  <si>
    <t>學生畢業後就業及參與活動意願統計表</t>
  </si>
  <si>
    <t>學年度學期</t>
  </si>
  <si>
    <t>學校縣市別</t>
  </si>
  <si>
    <t>申請助獎學金項目(學校初審結果)
school initial evaluation</t>
  </si>
  <si>
    <t xml:space="preserve">*居住狀態
residence status
</t>
  </si>
  <si>
    <t xml:space="preserve">*專長
specialties
</t>
  </si>
  <si>
    <t xml:space="preserve">*興趣
interests
</t>
  </si>
  <si>
    <t>*社團
club</t>
  </si>
  <si>
    <t>特殊優良表現獎學金</t>
  </si>
  <si>
    <t>科系</t>
  </si>
  <si>
    <t>未依約繳納校內相關就學費用之學生請打【V】</t>
  </si>
  <si>
    <t xml:space="preserve">複審結果
Approve result
</t>
  </si>
  <si>
    <t>學習心得優選順序</t>
  </si>
  <si>
    <t>期初三選一優選順序</t>
  </si>
  <si>
    <t>領取文具品名
Take the stationery name</t>
  </si>
  <si>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</si>
  <si>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</si>
  <si>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</si>
  <si>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</si>
  <si>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</si>
  <si>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</si>
  <si>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</si>
  <si>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</si>
  <si>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</si>
  <si>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</si>
  <si>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</si>
  <si>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</si>
  <si>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</si>
  <si>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</si>
  <si>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</si>
  <si>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</si>
  <si>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</si>
  <si>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</si>
  <si>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</si>
  <si>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</si>
  <si>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</si>
  <si>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</si>
  <si>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</si>
  <si>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</si>
  <si>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</si>
  <si>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</si>
  <si>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</si>
  <si>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</si>
  <si>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</si>
  <si>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</si>
  <si>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</si>
  <si>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</si>
  <si>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</si>
  <si>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</si>
  <si>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</si>
  <si>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</si>
  <si>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</si>
  <si>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</si>
  <si>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</si>
  <si>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</si>
  <si>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</si>
  <si>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</si>
  <si>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</si>
  <si>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</si>
  <si>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</si>
  <si>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</si>
  <si>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</si>
  <si>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</si>
  <si>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</si>
  <si>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</si>
  <si>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</si>
  <si>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</si>
  <si>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</si>
  <si>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</si>
  <si>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</si>
  <si>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</si>
  <si>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</si>
  <si>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</si>
  <si>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</si>
  <si>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</si>
  <si>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</si>
  <si>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</si>
  <si>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</si>
  <si>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</si>
  <si>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</si>
  <si>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</si>
  <si>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</si>
  <si>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</si>
  <si>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</si>
  <si>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</si>
  <si>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</si>
  <si>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</si>
  <si>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</si>
  <si>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</si>
  <si>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</si>
  <si>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</si>
  <si>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</si>
  <si>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</si>
  <si>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</si>
  <si>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</si>
  <si>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</si>
  <si>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</si>
  <si>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</si>
  <si>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</si>
  <si>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</si>
  <si>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</si>
  <si>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</si>
  <si>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</si>
  <si>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</si>
  <si>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</si>
  <si>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</si>
  <si>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</si>
  <si>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</si>
  <si>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</si>
  <si>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</si>
  <si>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</si>
  <si>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</si>
  <si>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</si>
  <si>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</si>
  <si>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</si>
  <si>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</si>
  <si>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</si>
  <si>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*代號
bank code
(郵局代號是</t>
    </r>
    <r>
      <rPr>
        <b/>
        <sz val="14"/>
        <color rgb="FFFF0000"/>
        <rFont val="新細明體"/>
        <family val="1"/>
        <charset val="136"/>
        <scheme val="minor"/>
      </rPr>
      <t>7000021</t>
    </r>
    <r>
      <rPr>
        <b/>
        <sz val="14"/>
        <rFont val="新細明體"/>
        <family val="1"/>
        <charset val="136"/>
        <scheme val="minor"/>
      </rPr>
      <t>)</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</si>
  <si>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</si>
  <si>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t>32G隨身碟數量
Number of USB flash drive</t>
    <phoneticPr fontId="3" type="noConversion"/>
  </si>
  <si>
    <t>自動鉛筆(含橡皮擦)數量
Number of mechanical pencils (including eraser)</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</si>
  <si>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</si>
  <si>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phoneticPr fontId="3" type="noConversion"/>
  </si>
  <si>
    <t xml:space="preserve">浮貼一張2吋
半身彩色照片
</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</si>
  <si>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</si>
  <si>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</si>
  <si>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</si>
  <si>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</si>
  <si>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</si>
  <si>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</si>
  <si>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</si>
  <si>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</si>
  <si>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</si>
  <si>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</si>
  <si>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</si>
  <si>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</si>
  <si>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</si>
  <si>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</si>
  <si>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</si>
  <si>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</si>
  <si>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</si>
  <si>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</si>
  <si>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</si>
  <si>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</si>
  <si>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</si>
  <si>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</si>
  <si>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</si>
  <si>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</si>
  <si>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</si>
  <si>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</si>
  <si>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</si>
  <si>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</si>
  <si>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</si>
  <si>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</si>
  <si>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</si>
  <si>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</si>
  <si>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</si>
  <si>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</si>
  <si>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</si>
  <si>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</si>
  <si>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</si>
  <si>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</si>
  <si>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</si>
  <si>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</si>
  <si>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</si>
  <si>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</si>
  <si>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</si>
  <si>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</si>
  <si>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</si>
  <si>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</si>
  <si>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</si>
  <si>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</si>
  <si>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</si>
  <si>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</si>
  <si>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</si>
  <si>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</si>
  <si>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</si>
  <si>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</si>
  <si>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</si>
  <si>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</si>
  <si>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</si>
  <si>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</si>
  <si>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</si>
  <si>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</si>
  <si>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</si>
  <si>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</si>
  <si>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</si>
  <si>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</si>
  <si>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</si>
  <si>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</si>
  <si>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</si>
  <si>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</si>
  <si>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</si>
  <si>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</si>
  <si>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</si>
  <si>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</si>
  <si>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</si>
  <si>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</si>
  <si>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</si>
  <si>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</si>
  <si>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</si>
  <si>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</si>
  <si>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</si>
  <si>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</si>
  <si>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</si>
  <si>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</si>
  <si>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</si>
  <si>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</si>
  <si>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</si>
  <si>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</si>
  <si>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</si>
  <si>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</si>
  <si>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</si>
  <si>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</si>
  <si>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</si>
  <si>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</si>
  <si>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</si>
  <si>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</si>
  <si>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</si>
  <si>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</si>
  <si>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</si>
  <si>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</si>
  <si>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</si>
  <si>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</si>
  <si>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</si>
  <si>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</si>
  <si>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</si>
  <si>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</si>
  <si>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</si>
  <si>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</si>
  <si>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</si>
  <si>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</si>
  <si>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</si>
  <si>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</si>
  <si>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</si>
  <si>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</si>
  <si>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</si>
  <si>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</si>
  <si>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</si>
  <si>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</si>
  <si>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</si>
  <si>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</si>
  <si>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</si>
  <si>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</si>
  <si>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</si>
  <si>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</si>
  <si>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</si>
  <si>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</si>
  <si>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</si>
  <si>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</si>
  <si>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</si>
  <si>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</si>
  <si>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</si>
  <si>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t xml:space="preserve">*姓名
name of applicant
</t>
    </r>
    <r>
      <rPr>
        <b/>
        <sz val="12"/>
        <color rgb="FF7030A0"/>
        <rFont val="Arial"/>
        <family val="2"/>
      </rPr>
      <t/>
    </r>
    <phoneticPr fontId="62" type="noConversion"/>
  </si>
  <si>
    <r>
      <t xml:space="preserve">*FB暱稱
</t>
    </r>
    <r>
      <rPr>
        <b/>
        <sz val="12"/>
        <color rgb="FF7030A0"/>
        <rFont val="Arial"/>
        <family val="2"/>
      </rPr>
      <t/>
    </r>
    <phoneticPr fontId="62"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</si>
  <si>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</si>
  <si>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</si>
  <si>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</si>
  <si>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</si>
  <si>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</si>
  <si>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</si>
  <si>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</si>
  <si>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</si>
  <si>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</si>
  <si>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備註
Remark
</t>
    </r>
    <r>
      <rPr>
        <b/>
        <sz val="14"/>
        <color rgb="FFFF0000"/>
        <rFont val="新細明體"/>
        <family val="1"/>
        <charset val="136"/>
        <scheme val="minor"/>
      </rPr>
      <t>(不通過原因)</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</si>
  <si>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</si>
  <si>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</si>
  <si>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</si>
  <si>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</si>
  <si>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</si>
  <si>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</si>
  <si>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</si>
  <si>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</si>
  <si>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</si>
  <si>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</si>
  <si>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</si>
  <si>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</si>
  <si>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</si>
  <si>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</si>
  <si>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</si>
  <si>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</si>
  <si>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</si>
  <si>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</si>
  <si>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</si>
  <si>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</si>
  <si>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</si>
  <si>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</si>
  <si>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</si>
  <si>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</si>
  <si>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</si>
  <si>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</si>
  <si>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</si>
  <si>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</si>
  <si>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</si>
  <si>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</si>
  <si>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</si>
  <si>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</si>
  <si>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</si>
  <si>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</si>
  <si>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</si>
  <si>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</si>
  <si>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</si>
  <si>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2"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</si>
  <si>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2"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</si>
  <si>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2"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</si>
  <si>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2"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</si>
  <si>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</si>
  <si>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t xml:space="preserve">1.願意分享並提供掃描檔或電子檔 </t>
    <phoneticPr fontId="3"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</si>
  <si>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</si>
  <si>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</si>
  <si>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</si>
  <si>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學科:
</t>
    <phoneticPr fontId="6" type="noConversion"/>
  </si>
  <si>
    <t>有打工</t>
    <phoneticPr fontId="3" type="noConversion"/>
  </si>
  <si>
    <t>無打工</t>
    <phoneticPr fontId="3"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</si>
  <si>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</si>
  <si>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t>財團法人廣源慈善基金會助獎學金申請書</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</si>
  <si>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</si>
  <si>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</si>
  <si>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</si>
  <si>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</si>
  <si>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</si>
  <si>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</si>
  <si>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</si>
  <si>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</si>
  <si>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</si>
  <si>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</si>
  <si>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</si>
  <si>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</si>
  <si>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</si>
  <si>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</si>
  <si>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</si>
  <si>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</si>
  <si>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</si>
  <si>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</si>
  <si>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</si>
  <si>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</si>
  <si>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</si>
  <si>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</si>
  <si>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</si>
  <si>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</si>
  <si>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</si>
  <si>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</si>
  <si>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</si>
  <si>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</si>
  <si>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</si>
  <si>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</si>
  <si>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</si>
  <si>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</si>
  <si>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</si>
  <si>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</si>
  <si>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</si>
  <si>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</si>
  <si>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</si>
  <si>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</si>
  <si>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</si>
  <si>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</si>
  <si>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</si>
  <si>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</si>
  <si>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</si>
  <si>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</si>
  <si>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</si>
  <si>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</si>
  <si>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</si>
  <si>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</si>
  <si>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</si>
  <si>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</si>
  <si>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</si>
  <si>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</si>
  <si>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</si>
  <si>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</si>
  <si>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</si>
  <si>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</si>
  <si>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</si>
  <si>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</si>
  <si>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</si>
  <si>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</si>
  <si>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</si>
  <si>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</si>
  <si>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</si>
  <si>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</si>
  <si>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</si>
  <si>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</si>
  <si>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</si>
  <si>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</si>
  <si>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</si>
  <si>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</si>
  <si>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</si>
  <si>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</si>
  <si>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</si>
  <si>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</si>
  <si>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</si>
  <si>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</si>
  <si>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</si>
  <si>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</si>
  <si>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</si>
  <si>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</si>
  <si>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</si>
  <si>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</si>
  <si>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</si>
  <si>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</si>
  <si>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</si>
  <si>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</si>
  <si>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</si>
  <si>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</si>
  <si>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</si>
  <si>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</si>
  <si>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</si>
  <si>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</si>
  <si>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</si>
  <si>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</si>
  <si>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</si>
  <si>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</si>
  <si>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</si>
  <si>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</si>
  <si>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</si>
  <si>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</si>
  <si>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</si>
  <si>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</si>
  <si>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</si>
  <si>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</si>
  <si>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</si>
  <si>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</si>
  <si>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</si>
  <si>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</si>
  <si>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</si>
  <si>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</si>
  <si>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</si>
  <si>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</si>
  <si>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</si>
  <si>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</si>
  <si>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</si>
  <si>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</si>
  <si>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</si>
  <si>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</si>
  <si>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</si>
  <si>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</si>
  <si>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</si>
  <si>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</si>
  <si>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</si>
  <si>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</si>
  <si>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</si>
  <si>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</si>
  <si>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</si>
  <si>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</si>
  <si>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</si>
  <si>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</si>
  <si>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</si>
  <si>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</si>
  <si>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</si>
  <si>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</si>
  <si>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</si>
  <si>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</si>
  <si>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</si>
  <si>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</si>
  <si>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</si>
  <si>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</si>
  <si>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</si>
  <si>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</si>
  <si>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</si>
  <si>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</si>
  <si>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</si>
  <si>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</si>
  <si>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</si>
  <si>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</si>
  <si>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</si>
  <si>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</si>
  <si>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</si>
  <si>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</si>
  <si>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</si>
  <si>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</si>
  <si>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</si>
  <si>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</si>
  <si>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</si>
  <si>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</si>
  <si>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</si>
  <si>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</si>
  <si>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</si>
  <si>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</si>
  <si>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</si>
  <si>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</si>
  <si>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</si>
  <si>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</si>
  <si>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</si>
  <si>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</si>
  <si>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</si>
  <si>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</si>
  <si>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</si>
  <si>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</si>
  <si>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</si>
  <si>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</si>
  <si>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</si>
  <si>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</si>
  <si>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</si>
  <si>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</si>
  <si>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</si>
  <si>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t xml:space="preserve">八、技術士證照紀錄 </t>
  </si>
  <si>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</si>
  <si>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</si>
  <si>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</si>
  <si>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</si>
  <si>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*學生line之ID帳號
</t>
    </r>
    <r>
      <rPr>
        <b/>
        <sz val="12"/>
        <color rgb="FF7030A0"/>
        <rFont val="Arial"/>
        <family val="2"/>
      </rPr>
      <t/>
    </r>
    <phoneticPr fontId="62" type="noConversion"/>
  </si>
  <si>
    <r>
      <t xml:space="preserve">*學生line之暱稱
</t>
    </r>
    <r>
      <rPr>
        <b/>
        <sz val="12"/>
        <color rgb="FF7030A0"/>
        <rFont val="Arial"/>
        <family val="2"/>
      </rPr>
      <t/>
    </r>
    <phoneticPr fontId="62"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</si>
  <si>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</si>
  <si>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</si>
  <si>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</si>
  <si>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t xml:space="preserve">   [若無下列(1)至(5)項政府核可之證明，則須附第(6)項]</t>
    <phoneticPr fontId="3" type="noConversion"/>
  </si>
  <si>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</si>
  <si>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</si>
  <si>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</si>
  <si>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</si>
  <si>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</si>
  <si>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</si>
  <si>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</si>
  <si>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</si>
  <si>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</si>
  <si>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</si>
  <si>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</si>
  <si>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</si>
  <si>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</si>
  <si>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</si>
  <si>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</si>
  <si>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</si>
  <si>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</si>
  <si>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</si>
  <si>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</si>
  <si>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</si>
  <si>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</si>
  <si>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</si>
  <si>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</si>
  <si>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</si>
  <si>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</si>
  <si>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</si>
  <si>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</si>
  <si>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</si>
  <si>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</si>
  <si>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</si>
  <si>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</si>
  <si>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</si>
  <si>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</si>
  <si>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</si>
  <si>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</si>
  <si>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</si>
  <si>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</si>
  <si>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</si>
  <si>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</si>
  <si>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</si>
  <si>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</si>
  <si>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</si>
  <si>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</si>
  <si>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</si>
  <si>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</si>
  <si>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</si>
  <si>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</si>
  <si>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</si>
  <si>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</si>
  <si>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</si>
  <si>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</si>
  <si>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</si>
  <si>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</si>
  <si>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</si>
  <si>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</si>
  <si>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</si>
  <si>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</si>
  <si>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</si>
  <si>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</si>
  <si>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</si>
  <si>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</si>
  <si>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</si>
  <si>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</si>
  <si>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</si>
  <si>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</si>
  <si>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</si>
  <si>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</si>
  <si>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</si>
  <si>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</si>
  <si>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</si>
  <si>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</si>
  <si>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</si>
  <si>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</si>
  <si>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</si>
  <si>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</si>
  <si>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</si>
  <si>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</si>
  <si>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</si>
  <si>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</si>
  <si>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</si>
  <si>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</si>
  <si>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</si>
  <si>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</si>
  <si>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</si>
  <si>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</si>
  <si>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</si>
  <si>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</si>
  <si>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</si>
  <si>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</si>
  <si>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</si>
  <si>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</si>
  <si>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</si>
  <si>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</si>
  <si>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</si>
  <si>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</si>
  <si>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</si>
  <si>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</si>
  <si>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</si>
  <si>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</si>
  <si>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</si>
  <si>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</si>
  <si>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</si>
  <si>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</si>
  <si>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</si>
  <si>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</si>
  <si>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</si>
  <si>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</si>
  <si>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</si>
  <si>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</si>
  <si>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</si>
  <si>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</si>
  <si>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</si>
  <si>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</si>
  <si>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</si>
  <si>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</si>
  <si>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</si>
  <si>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</si>
  <si>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</si>
  <si>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</si>
  <si>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</si>
  <si>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</si>
  <si>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</si>
  <si>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</si>
  <si>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</si>
  <si>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</si>
  <si>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</si>
  <si>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</si>
  <si>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</si>
  <si>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</si>
  <si>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</si>
  <si>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</si>
  <si>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</si>
  <si>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</si>
  <si>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</si>
  <si>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</si>
  <si>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</si>
  <si>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</si>
  <si>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</si>
  <si>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</si>
  <si>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</si>
  <si>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</si>
  <si>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</si>
  <si>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</si>
  <si>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</si>
  <si>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</si>
  <si>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</si>
  <si>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</si>
  <si>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</si>
  <si>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</si>
  <si>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</si>
  <si>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</si>
  <si>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</si>
  <si>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</si>
  <si>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</si>
  <si>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</si>
  <si>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</si>
  <si>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</si>
  <si>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</si>
  <si>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</si>
  <si>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</si>
  <si>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</si>
  <si>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</si>
  <si>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</si>
  <si>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</si>
  <si>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t>*編號
No.</t>
    <phoneticPr fontId="3" type="noConversion"/>
  </si>
  <si>
    <t>*學校名稱</t>
    <phoneticPr fontId="3" type="noConversion"/>
  </si>
  <si>
    <t xml:space="preserve">最喜歡的課後休閒活動:
</t>
    <phoneticPr fontId="6" type="noConversion"/>
  </si>
  <si>
    <t>高雄市立青年國民中學</t>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</si>
  <si>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</si>
  <si>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</si>
  <si>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t>大學部</t>
  </si>
  <si>
    <t>低收入戶子女</t>
  </si>
  <si>
    <t>12345678912345</t>
    <phoneticPr fontId="3" type="noConversion"/>
  </si>
  <si>
    <t>1.助學獎學金</t>
  </si>
  <si>
    <t>無打工</t>
  </si>
  <si>
    <t>02-12345678</t>
    <phoneticPr fontId="3" type="noConversion"/>
  </si>
  <si>
    <t>企業財務報表</t>
    <phoneticPr fontId="3" type="noConversion"/>
  </si>
  <si>
    <t>中國傳統文獻概論</t>
    <phoneticPr fontId="3" type="noConversion"/>
  </si>
  <si>
    <t>愛的擁抱學習單同意書</t>
    <phoneticPr fontId="3" type="noConversion"/>
  </si>
  <si>
    <t xml:space="preserve">法定代理人身分證字號:
</t>
    <phoneticPr fontId="3" type="noConversion"/>
  </si>
  <si>
    <t>*法定代理人姓名
name of contact person (guardian)</t>
    <phoneticPr fontId="3" type="noConversion"/>
  </si>
  <si>
    <r>
      <t xml:space="preserve">*身份證字號ID number
</t>
    </r>
    <r>
      <rPr>
        <b/>
        <sz val="12"/>
        <color rgb="FF7030A0"/>
        <rFont val="Arial"/>
        <family val="2"/>
      </rPr>
      <t/>
    </r>
    <phoneticPr fontId="62" type="noConversion"/>
  </si>
  <si>
    <t>身分證字號:</t>
    <phoneticPr fontId="3" type="noConversion"/>
  </si>
  <si>
    <t>戶籍地址:</t>
    <phoneticPr fontId="3" type="noConversion"/>
  </si>
  <si>
    <r>
      <t xml:space="preserve">此  致
           財團法人廣源慈善基金會
</t>
    </r>
    <r>
      <rPr>
        <b/>
        <sz val="50"/>
        <color theme="1"/>
        <rFont val="新細明體"/>
        <family val="1"/>
        <charset val="136"/>
        <scheme val="minor"/>
      </rPr>
      <t>立同意書人</t>
    </r>
    <phoneticPr fontId="3" type="noConversion"/>
  </si>
  <si>
    <r>
      <t xml:space="preserve">此  致
           財團法人廣源慈善基金會
</t>
    </r>
    <r>
      <rPr>
        <b/>
        <sz val="50"/>
        <color theme="1"/>
        <rFont val="新細明體"/>
        <family val="1"/>
        <charset val="136"/>
        <scheme val="minor"/>
      </rPr>
      <t>立同意書人</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</si>
  <si>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</si>
  <si>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法定代理人姓名(</t>
    </r>
    <r>
      <rPr>
        <b/>
        <sz val="50"/>
        <color rgb="FFFF0000"/>
        <rFont val="新細明體"/>
        <family val="1"/>
        <charset val="136"/>
        <scheme val="minor"/>
      </rPr>
      <t>請記得簽名</t>
    </r>
    <r>
      <rPr>
        <b/>
        <sz val="50"/>
        <color theme="1"/>
        <rFont val="新細明體"/>
        <family val="1"/>
        <charset val="136"/>
        <scheme val="minor"/>
      </rPr>
      <t xml:space="preserve">):
</t>
    </r>
    <phoneticPr fontId="3" type="noConversion"/>
  </si>
  <si>
    <r>
      <rPr>
        <b/>
        <sz val="50"/>
        <color theme="1"/>
        <rFont val="新細明體"/>
        <family val="1"/>
        <charset val="136"/>
        <scheme val="minor"/>
      </rPr>
      <t>法定代理人連絡電話:</t>
    </r>
    <r>
      <rPr>
        <sz val="50"/>
        <color theme="1"/>
        <rFont val="新細明體"/>
        <family val="1"/>
        <charset val="136"/>
        <scheme val="minor"/>
      </rPr>
      <t xml:space="preserve">
</t>
    </r>
    <phoneticPr fontId="3" type="noConversion"/>
  </si>
  <si>
    <r>
      <rPr>
        <b/>
        <u/>
        <sz val="50"/>
        <color rgb="FFFF0000"/>
        <rFont val="新細明體"/>
        <family val="1"/>
        <charset val="136"/>
        <scheme val="minor"/>
      </rPr>
      <t>被(感謝)愛的擁抱之人</t>
    </r>
    <r>
      <rPr>
        <b/>
        <sz val="50"/>
        <color rgb="FFFF0000"/>
        <rFont val="新細明體"/>
        <family val="1"/>
        <charset val="136"/>
        <scheme val="minor"/>
      </rPr>
      <t>亦需簽此「   愛的擁抱學習單同意書」</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</si>
  <si>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愛的擁抱學習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</si>
  <si>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感恩互助單同意書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</si>
  <si>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感恩互助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</si>
  <si>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期許改變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</si>
  <si>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期許改變單同意書</t>
    <phoneticPr fontId="3" type="noConversion"/>
  </si>
  <si>
    <t>提供自我專長相關資料之同意書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</si>
  <si>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</si>
  <si>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*法定代理人身分證字號
ID number of contact person (guardian)</t>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</si>
  <si>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</si>
  <si>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t>1學期</t>
    <phoneticPr fontId="3"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</si>
  <si>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</si>
  <si>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財產清單</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</si>
  <si>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新細明體"/>
        <family val="1"/>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</si>
  <si>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 xml:space="preserve">所得稅清單
</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</si>
  <si>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</si>
  <si>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</si>
  <si>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</si>
  <si>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*最近一年度『全戶』之</t>
    </r>
    <r>
      <rPr>
        <b/>
        <u/>
        <sz val="15"/>
        <color rgb="FFFF0000"/>
        <rFont val="細明體"/>
        <family val="3"/>
        <charset val="136"/>
      </rPr>
      <t>所得稅</t>
    </r>
    <r>
      <rPr>
        <b/>
        <u/>
        <sz val="15"/>
        <color rgb="FF0000FF"/>
        <rFont val="細明體"/>
        <family val="3"/>
        <charset val="136"/>
      </rPr>
      <t>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</si>
  <si>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FF0000"/>
        <rFont val="細明體"/>
        <family val="3"/>
        <charset val="136"/>
      </rPr>
      <t>財產</t>
    </r>
    <r>
      <rPr>
        <b/>
        <u/>
        <sz val="15"/>
        <color rgb="FF0000FF"/>
        <rFont val="細明體"/>
        <family val="3"/>
        <charset val="136"/>
      </rPr>
      <t xml:space="preserve">清單
</t>
    </r>
    <r>
      <rPr>
        <b/>
        <sz val="15"/>
        <color rgb="FFFF0000"/>
        <rFont val="細明體"/>
        <family val="3"/>
        <charset val="136"/>
      </rPr>
      <t>※如投資之股利股息收入經人工換算後，還原複審當日市價與不動產數字合計，超過NTD650萬，亦不予通過。</t>
    </r>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</si>
  <si>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</si>
  <si>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 xml:space="preserve">領取文具清冊 </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細明體"/>
        <family val="3"/>
        <charset val="136"/>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</si>
  <si>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Arial"/>
        <family val="2"/>
      </rPr>
      <t>A3</t>
    </r>
    <r>
      <rPr>
        <b/>
        <sz val="20"/>
        <color rgb="FFFF0000"/>
        <rFont val="細明體"/>
        <family val="3"/>
        <charset val="136"/>
      </rPr>
      <t>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</si>
  <si>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t>
    </r>
    <r>
      <rPr>
        <b/>
        <sz val="20"/>
        <color rgb="FFFF0000"/>
        <rFont val="細明體"/>
        <family val="3"/>
        <charset val="136"/>
      </rPr>
      <t>學校大印</t>
    </r>
    <r>
      <rPr>
        <b/>
        <sz val="16"/>
        <color rgb="FFFF0000"/>
        <rFont val="Arial"/>
        <family val="2"/>
      </rPr>
      <t>)</t>
    </r>
    <phoneticPr fontId="3" type="noConversion"/>
  </si>
  <si>
    <t>0966123456</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</si>
  <si>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</si>
  <si>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t xml:space="preserve">*法定代理人
住家電話
phone number of contact person (guardian)
</t>
    </r>
    <r>
      <rPr>
        <b/>
        <sz val="16"/>
        <color rgb="FFFF0000"/>
        <rFont val="新細明體"/>
        <family val="1"/>
        <charset val="136"/>
        <scheme val="minor"/>
      </rPr>
      <t>區碼-市話號碼</t>
    </r>
    <phoneticPr fontId="3" type="noConversion"/>
  </si>
  <si>
    <t>辯論社</t>
    <phoneticPr fontId="3"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</si>
  <si>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</si>
  <si>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t>Peter</t>
    <phoneticPr fontId="3" type="noConversion"/>
  </si>
  <si>
    <t>breeze</t>
    <phoneticPr fontId="3" type="noConversion"/>
  </si>
  <si>
    <t>許一二</t>
    <phoneticPr fontId="3" type="noConversion"/>
  </si>
  <si>
    <t xml:space="preserve">身分證字號:
                   </t>
    <phoneticPr fontId="3" type="noConversion"/>
  </si>
  <si>
    <t xml:space="preserve">題型:
</t>
    <phoneticPr fontId="6" type="noConversion"/>
  </si>
  <si>
    <t>7000021</t>
    <phoneticPr fontId="3" type="noConversion"/>
  </si>
  <si>
    <t>大同郵局</t>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</si>
  <si>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(BC)</t>
    </r>
    <phoneticPr fontId="3" type="noConversion"/>
  </si>
  <si>
    <r>
      <t>競賽得獎項目</t>
    </r>
    <r>
      <rPr>
        <b/>
        <sz val="18"/>
        <color rgb="FF00B050"/>
        <rFont val="標楷體"/>
        <family val="4"/>
        <charset val="136"/>
      </rPr>
      <t xml:space="preserve"> (BD)</t>
    </r>
    <r>
      <rPr>
        <b/>
        <sz val="18"/>
        <color theme="1"/>
        <rFont val="標楷體"/>
        <family val="4"/>
        <charset val="136"/>
      </rPr>
      <t xml:space="preserve">
</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</si>
  <si>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申請總表excel檔BE至BH欄</t>
    </r>
    <r>
      <rPr>
        <sz val="18"/>
        <color theme="1"/>
        <rFont val="標楷體"/>
        <family val="4"/>
        <charset val="136"/>
      </rPr>
      <t>，</t>
    </r>
    <r>
      <rPr>
        <b/>
        <sz val="18"/>
        <color theme="1"/>
        <rFont val="標楷體"/>
        <family val="4"/>
        <charset val="136"/>
      </rPr>
      <t>申請過之證照，不可再重複申請獎學金</t>
    </r>
    <phoneticPr fontId="3" type="noConversion"/>
  </si>
  <si>
    <r>
      <t xml:space="preserve">職類(項)名稱
</t>
    </r>
    <r>
      <rPr>
        <b/>
        <sz val="18"/>
        <color rgb="FFFF0000"/>
        <rFont val="標楷體"/>
        <family val="4"/>
        <charset val="136"/>
      </rPr>
      <t>(請填寫)</t>
    </r>
    <r>
      <rPr>
        <b/>
        <sz val="18"/>
        <color rgb="FF008000"/>
        <rFont val="標楷體"/>
        <family val="4"/>
        <charset val="136"/>
      </rPr>
      <t>(BE)</t>
    </r>
    <phoneticPr fontId="3" type="noConversion"/>
  </si>
  <si>
    <r>
      <t>技術士證總編號</t>
    </r>
    <r>
      <rPr>
        <b/>
        <sz val="18"/>
        <color rgb="FFFF0000"/>
        <rFont val="標楷體"/>
        <family val="4"/>
        <charset val="136"/>
      </rPr>
      <t>(請填寫)</t>
    </r>
    <r>
      <rPr>
        <b/>
        <sz val="18"/>
        <color rgb="FF008000"/>
        <rFont val="標楷體"/>
        <family val="4"/>
        <charset val="136"/>
      </rPr>
      <t xml:space="preserve"> (BF)</t>
    </r>
    <phoneticPr fontId="3" type="noConversion"/>
  </si>
  <si>
    <r>
      <t>級別</t>
    </r>
    <r>
      <rPr>
        <b/>
        <sz val="18"/>
        <color rgb="FFFF0000"/>
        <rFont val="標楷體"/>
        <family val="4"/>
        <charset val="136"/>
      </rPr>
      <t>(請勾選)</t>
    </r>
    <r>
      <rPr>
        <b/>
        <sz val="18"/>
        <color rgb="FF008000"/>
        <rFont val="標楷體"/>
        <family val="4"/>
        <charset val="136"/>
      </rPr>
      <t xml:space="preserve"> (BG)</t>
    </r>
    <phoneticPr fontId="3" type="noConversion"/>
  </si>
  <si>
    <r>
      <t xml:space="preserve">生效日期 </t>
    </r>
    <r>
      <rPr>
        <b/>
        <sz val="18"/>
        <color rgb="FF008000"/>
        <rFont val="標楷體"/>
        <family val="4"/>
        <charset val="136"/>
      </rPr>
      <t>(BH)</t>
    </r>
    <phoneticPr fontId="3"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</si>
  <si>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(AN)</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</si>
  <si>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(AO)</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</si>
  <si>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(AQ)</t>
    </r>
    <phoneticPr fontId="3" type="noConversion"/>
  </si>
  <si>
    <r>
      <t>獎補助單位名稱</t>
    </r>
    <r>
      <rPr>
        <b/>
        <sz val="16"/>
        <color rgb="FF006600"/>
        <rFont val="標楷體"/>
        <family val="4"/>
        <charset val="136"/>
      </rPr>
      <t>(AG)</t>
    </r>
    <phoneticPr fontId="3" type="noConversion"/>
  </si>
  <si>
    <r>
      <t>獎補助事項</t>
    </r>
    <r>
      <rPr>
        <b/>
        <sz val="16"/>
        <color rgb="FF006600"/>
        <rFont val="標楷體"/>
        <family val="4"/>
        <charset val="136"/>
      </rPr>
      <t>(AH)</t>
    </r>
    <phoneticPr fontId="3" type="noConversion"/>
  </si>
  <si>
    <r>
      <t xml:space="preserve">獎補助金額NTD </t>
    </r>
    <r>
      <rPr>
        <b/>
        <sz val="16"/>
        <color rgb="FF006600"/>
        <rFont val="標楷體"/>
        <family val="4"/>
        <charset val="136"/>
      </rPr>
      <t xml:space="preserve">(AI) </t>
    </r>
    <phoneticPr fontId="3" type="noConversion"/>
  </si>
  <si>
    <r>
      <t>獎補助週期</t>
    </r>
    <r>
      <rPr>
        <b/>
        <sz val="16"/>
        <color rgb="FF006600"/>
        <rFont val="標楷體"/>
        <family val="4"/>
        <charset val="136"/>
      </rPr>
      <t>(AJ)</t>
    </r>
    <phoneticPr fontId="3" type="noConversion"/>
  </si>
  <si>
    <r>
      <t xml:space="preserve">獎補助起始時間 </t>
    </r>
    <r>
      <rPr>
        <b/>
        <sz val="16"/>
        <color rgb="FF006600"/>
        <rFont val="標楷體"/>
        <family val="4"/>
        <charset val="136"/>
      </rPr>
      <t>(AK)</t>
    </r>
    <phoneticPr fontId="3" type="noConversion"/>
  </si>
  <si>
    <r>
      <t>獎補助終止時間</t>
    </r>
    <r>
      <rPr>
        <b/>
        <sz val="16"/>
        <color rgb="FF006600"/>
        <rFont val="標楷體"/>
        <family val="4"/>
        <charset val="136"/>
      </rPr>
      <t>(AL)</t>
    </r>
    <phoneticPr fontId="3" type="noConversion"/>
  </si>
  <si>
    <r>
      <t>備註</t>
    </r>
    <r>
      <rPr>
        <b/>
        <sz val="16"/>
        <color rgb="FF006600"/>
        <rFont val="標楷體"/>
        <family val="4"/>
        <charset val="136"/>
      </rPr>
      <t xml:space="preserve"> (AM)</t>
    </r>
    <phoneticPr fontId="3" type="noConversion"/>
  </si>
  <si>
    <r>
      <t>學生本人有無打工</t>
    </r>
    <r>
      <rPr>
        <sz val="18"/>
        <color rgb="FF006600"/>
        <rFont val="標楷體"/>
        <family val="4"/>
        <charset val="136"/>
      </rPr>
      <t xml:space="preserve"> </t>
    </r>
    <r>
      <rPr>
        <b/>
        <sz val="18"/>
        <color rgb="FF006600"/>
        <rFont val="標楷體"/>
        <family val="4"/>
        <charset val="136"/>
      </rPr>
      <t>(AF)</t>
    </r>
    <r>
      <rPr>
        <sz val="18"/>
        <color rgb="FF000000"/>
        <rFont val="標楷體"/>
        <family val="4"/>
        <charset val="136"/>
      </rPr>
      <t xml:space="preserve">
</t>
    </r>
    <phoneticPr fontId="3" type="noConversion"/>
  </si>
  <si>
    <r>
      <t xml:space="preserve">監護人(法定代理人)住家電話 </t>
    </r>
    <r>
      <rPr>
        <b/>
        <sz val="16"/>
        <color rgb="FF006600"/>
        <rFont val="標楷體"/>
        <family val="4"/>
        <charset val="136"/>
      </rPr>
      <t>(AE)</t>
    </r>
    <r>
      <rPr>
        <b/>
        <sz val="16"/>
        <color rgb="FF008000"/>
        <rFont val="標楷體"/>
        <family val="4"/>
        <charset val="136"/>
      </rPr>
      <t xml:space="preserve">
</t>
    </r>
    <phoneticPr fontId="3" type="noConversion"/>
  </si>
  <si>
    <r>
      <t xml:space="preserve">監護人(法定代理人)行動電話 </t>
    </r>
    <r>
      <rPr>
        <b/>
        <sz val="16"/>
        <color rgb="FF006600"/>
        <rFont val="標楷體"/>
        <family val="4"/>
        <charset val="136"/>
      </rPr>
      <t>(AD)</t>
    </r>
    <phoneticPr fontId="3" type="noConversion"/>
  </si>
  <si>
    <r>
      <t>法定代理人身分證字號</t>
    </r>
    <r>
      <rPr>
        <b/>
        <sz val="16"/>
        <color rgb="FF006600"/>
        <rFont val="標楷體"/>
        <family val="4"/>
        <charset val="136"/>
      </rPr>
      <t>(AC)</t>
    </r>
    <phoneticPr fontId="3" type="noConversion"/>
  </si>
  <si>
    <r>
      <t xml:space="preserve">監護人(法定代理人)姓名 </t>
    </r>
    <r>
      <rPr>
        <b/>
        <sz val="16"/>
        <color rgb="FF006600"/>
        <rFont val="標楷體"/>
        <family val="4"/>
        <charset val="136"/>
      </rPr>
      <t>(AB)</t>
    </r>
    <phoneticPr fontId="3" type="noConversion"/>
  </si>
  <si>
    <r>
      <t>FB暱稱</t>
    </r>
    <r>
      <rPr>
        <b/>
        <sz val="16"/>
        <color rgb="FF006600"/>
        <rFont val="標楷體"/>
        <family val="4"/>
        <charset val="136"/>
      </rPr>
      <t xml:space="preserve"> (AA)</t>
    </r>
    <phoneticPr fontId="3" type="noConversion"/>
  </si>
  <si>
    <r>
      <t xml:space="preserve">申請助獎學金項目
</t>
    </r>
    <r>
      <rPr>
        <b/>
        <sz val="16"/>
        <color rgb="FF006600"/>
        <rFont val="標楷體"/>
        <family val="4"/>
        <charset val="136"/>
      </rPr>
      <t>(P)</t>
    </r>
    <phoneticPr fontId="3" type="noConversion"/>
  </si>
  <si>
    <r>
      <t>居住狀態</t>
    </r>
    <r>
      <rPr>
        <b/>
        <sz val="16"/>
        <color rgb="FF006600"/>
        <rFont val="標楷體"/>
        <family val="4"/>
        <charset val="136"/>
      </rPr>
      <t>(Q、R)</t>
    </r>
    <r>
      <rPr>
        <b/>
        <sz val="16"/>
        <color rgb="FF008000"/>
        <rFont val="標楷體"/>
        <family val="4"/>
        <charset val="136"/>
      </rPr>
      <t xml:space="preserve">
</t>
    </r>
    <phoneticPr fontId="3" type="noConversion"/>
  </si>
  <si>
    <r>
      <t>性別</t>
    </r>
    <r>
      <rPr>
        <b/>
        <sz val="16"/>
        <color rgb="FF006600"/>
        <rFont val="標楷體"/>
        <family val="4"/>
        <charset val="136"/>
      </rPr>
      <t>(S)</t>
    </r>
    <r>
      <rPr>
        <b/>
        <sz val="12"/>
        <color rgb="FF000000"/>
        <rFont val="標楷體"/>
        <family val="4"/>
        <charset val="136"/>
      </rPr>
      <t/>
    </r>
    <phoneticPr fontId="3" type="noConversion"/>
  </si>
  <si>
    <r>
      <t>專長</t>
    </r>
    <r>
      <rPr>
        <b/>
        <sz val="16"/>
        <color rgb="FF008000"/>
        <rFont val="標楷體"/>
        <family val="4"/>
        <charset val="136"/>
      </rPr>
      <t>(T)</t>
    </r>
    <phoneticPr fontId="3" type="noConversion"/>
  </si>
  <si>
    <r>
      <t>興趣</t>
    </r>
    <r>
      <rPr>
        <b/>
        <sz val="16"/>
        <color rgb="FF008000"/>
        <rFont val="標楷體"/>
        <family val="4"/>
        <charset val="136"/>
      </rPr>
      <t>(U)</t>
    </r>
    <phoneticPr fontId="3" type="noConversion"/>
  </si>
  <si>
    <r>
      <t>社團</t>
    </r>
    <r>
      <rPr>
        <b/>
        <sz val="16"/>
        <color rgb="FF008000"/>
        <rFont val="標楷體"/>
        <family val="4"/>
        <charset val="136"/>
      </rPr>
      <t>(V)</t>
    </r>
    <phoneticPr fontId="3" type="noConversion"/>
  </si>
  <si>
    <r>
      <rPr>
        <b/>
        <sz val="16"/>
        <rFont val="標楷體"/>
        <family val="4"/>
        <charset val="136"/>
      </rPr>
      <t>學生電子信箱</t>
    </r>
    <r>
      <rPr>
        <b/>
        <sz val="16"/>
        <color rgb="FF006600"/>
        <rFont val="標楷體"/>
        <family val="4"/>
        <charset val="136"/>
      </rPr>
      <t>(W)</t>
    </r>
    <r>
      <rPr>
        <b/>
        <sz val="16"/>
        <color rgb="FFFF0000"/>
        <rFont val="標楷體"/>
        <family val="4"/>
        <charset val="136"/>
      </rPr>
      <t xml:space="preserve">
</t>
    </r>
    <phoneticPr fontId="3" type="noConversion"/>
  </si>
  <si>
    <r>
      <t>學生行動電話</t>
    </r>
    <r>
      <rPr>
        <b/>
        <sz val="16"/>
        <color rgb="FF008000"/>
        <rFont val="標楷體"/>
        <family val="4"/>
        <charset val="136"/>
      </rPr>
      <t>(X)</t>
    </r>
    <phoneticPr fontId="3" type="noConversion"/>
  </si>
  <si>
    <r>
      <t>學生line之ID帳號</t>
    </r>
    <r>
      <rPr>
        <b/>
        <sz val="16"/>
        <color rgb="FF006600"/>
        <rFont val="標楷體"/>
        <family val="4"/>
        <charset val="136"/>
      </rPr>
      <t>(Y)</t>
    </r>
    <phoneticPr fontId="3" type="noConversion"/>
  </si>
  <si>
    <r>
      <t>學生line之暱稱</t>
    </r>
    <r>
      <rPr>
        <b/>
        <sz val="16"/>
        <color rgb="FF006600"/>
        <rFont val="標楷體"/>
        <family val="4"/>
        <charset val="136"/>
      </rPr>
      <t xml:space="preserve"> (Z)</t>
    </r>
    <phoneticPr fontId="3" type="noConversion"/>
  </si>
  <si>
    <t>110學年度第1學期學業成績</t>
    <phoneticPr fontId="62" type="noConversion"/>
  </si>
  <si>
    <t xml:space="preserve">灰底色為固定公式，請務必小心，不要按到Delete
</t>
    <phoneticPr fontId="3" type="noConversion"/>
  </si>
  <si>
    <r>
      <t xml:space="preserve">學生畢業後就讀哪一所學校
</t>
    </r>
    <r>
      <rPr>
        <b/>
        <sz val="18"/>
        <color rgb="FFFF0000"/>
        <rFont val="新細明體"/>
        <family val="1"/>
        <charset val="136"/>
        <scheme val="minor"/>
      </rPr>
      <t>(請填寫)</t>
    </r>
  </si>
  <si>
    <r>
      <t xml:space="preserve">屬性
</t>
    </r>
    <r>
      <rPr>
        <b/>
        <sz val="18"/>
        <color rgb="FFFF0000"/>
        <rFont val="新細明體"/>
        <family val="1"/>
        <charset val="136"/>
        <scheme val="minor"/>
      </rPr>
      <t>(請填編號)</t>
    </r>
    <r>
      <rPr>
        <b/>
        <sz val="18"/>
        <rFont val="新細明體"/>
        <family val="1"/>
        <charset val="136"/>
        <scheme val="minor"/>
      </rPr>
      <t xml:space="preserve">
1:公立
2:私立
3:就業
4:重考
5.無法聯繫</t>
    </r>
  </si>
  <si>
    <r>
      <t>*最近一年度『全戶』之</t>
    </r>
    <r>
      <rPr>
        <b/>
        <u/>
        <sz val="16"/>
        <color rgb="FF0000FF"/>
        <rFont val="新細明體"/>
        <family val="1"/>
        <charset val="136"/>
        <scheme val="minor"/>
      </rPr>
      <t xml:space="preserve">所得稅清單 
</t>
    </r>
    <r>
      <rPr>
        <b/>
        <sz val="16"/>
        <color rgb="FFFF0000"/>
        <rFont val="新細明體"/>
        <family val="1"/>
        <charset val="136"/>
        <scheme val="minor"/>
      </rPr>
      <t xml:space="preserve">(請務必小心，不要按到Delete)
</t>
    </r>
  </si>
  <si>
    <r>
      <t>*最近一年度『全戶』之</t>
    </r>
    <r>
      <rPr>
        <b/>
        <u/>
        <sz val="16"/>
        <color rgb="FF0000FF"/>
        <rFont val="新細明體"/>
        <family val="1"/>
        <charset val="136"/>
        <scheme val="minor"/>
      </rPr>
      <t xml:space="preserve">財產清單
</t>
    </r>
    <r>
      <rPr>
        <b/>
        <sz val="16"/>
        <color rgb="FFFF0000"/>
        <rFont val="新細明體"/>
        <family val="1"/>
        <charset val="136"/>
        <scheme val="minor"/>
      </rPr>
      <t>(請務必小心，不要按到Delete)</t>
    </r>
    <phoneticPr fontId="3" type="noConversion"/>
  </si>
  <si>
    <r>
      <rPr>
        <b/>
        <sz val="16"/>
        <color rgb="FF0000FF"/>
        <rFont val="新細明體"/>
        <family val="1"/>
        <charset val="136"/>
        <scheme val="minor"/>
      </rPr>
      <t>所得總計</t>
    </r>
    <r>
      <rPr>
        <b/>
        <sz val="16"/>
        <color rgb="FFFF0000"/>
        <rFont val="新細明體"/>
        <family val="1"/>
        <charset val="136"/>
        <scheme val="minor"/>
      </rPr>
      <t xml:space="preserve">
(請務必小心，不要按到Delete)</t>
    </r>
    <phoneticPr fontId="3" type="noConversion"/>
  </si>
  <si>
    <r>
      <rPr>
        <b/>
        <sz val="16"/>
        <color rgb="FF0000FF"/>
        <rFont val="新細明體"/>
        <family val="1"/>
        <charset val="136"/>
        <scheme val="minor"/>
      </rPr>
      <t>符合標準要件</t>
    </r>
    <r>
      <rPr>
        <b/>
        <sz val="16"/>
        <color rgb="FFFF0000"/>
        <rFont val="新細明體"/>
        <family val="1"/>
        <charset val="136"/>
        <scheme val="minor"/>
      </rPr>
      <t xml:space="preserve">
(請務必小心，不要按到Delete)</t>
    </r>
    <phoneticPr fontId="3" type="noConversion"/>
  </si>
  <si>
    <r>
      <t xml:space="preserve">全家總
人口數
total number of each family
</t>
    </r>
    <r>
      <rPr>
        <b/>
        <sz val="16"/>
        <color rgb="FFFF0000"/>
        <rFont val="新細明體"/>
        <family val="1"/>
        <charset val="136"/>
        <scheme val="minor"/>
      </rPr>
      <t>(此欄為固定公式，請務必小心，不要按到Delete)</t>
    </r>
  </si>
  <si>
    <r>
      <rPr>
        <b/>
        <sz val="16"/>
        <color indexed="8"/>
        <rFont val="新細明體"/>
        <family val="1"/>
        <charset val="136"/>
        <scheme val="minor"/>
      </rPr>
      <t>*金融機構名稱</t>
    </r>
    <r>
      <rPr>
        <b/>
        <sz val="14"/>
        <color indexed="8"/>
        <rFont val="新細明體"/>
        <family val="1"/>
        <charset val="136"/>
        <scheme val="minor"/>
      </rPr>
      <t xml:space="preserve">
bank name
</t>
    </r>
    <r>
      <rPr>
        <b/>
        <sz val="14"/>
        <color rgb="FFFF0000"/>
        <rFont val="新細明體"/>
        <family val="1"/>
        <charset val="136"/>
        <scheme val="minor"/>
      </rPr>
      <t>例:</t>
    </r>
    <r>
      <rPr>
        <b/>
        <sz val="16"/>
        <color rgb="FFFF0000"/>
        <rFont val="新細明體"/>
        <family val="1"/>
        <charset val="136"/>
        <scheme val="minor"/>
      </rPr>
      <t>郵政存簿</t>
    </r>
    <phoneticPr fontId="3" type="noConversion"/>
  </si>
  <si>
    <r>
      <rPr>
        <b/>
        <sz val="16"/>
        <color indexed="8"/>
        <rFont val="新細明體"/>
        <family val="1"/>
        <charset val="136"/>
        <scheme val="minor"/>
      </rPr>
      <t>*分行名稱</t>
    </r>
    <r>
      <rPr>
        <b/>
        <sz val="14"/>
        <color indexed="8"/>
        <rFont val="新細明體"/>
        <family val="1"/>
        <charset val="136"/>
        <scheme val="minor"/>
      </rPr>
      <t xml:space="preserve">
branch name
</t>
    </r>
    <r>
      <rPr>
        <b/>
        <sz val="14"/>
        <color rgb="FFFF0000"/>
        <rFont val="新細明體"/>
        <family val="1"/>
        <charset val="136"/>
        <scheme val="minor"/>
      </rPr>
      <t>例:</t>
    </r>
    <r>
      <rPr>
        <b/>
        <sz val="16"/>
        <color rgb="FFFF0000"/>
        <rFont val="新細明體"/>
        <family val="1"/>
        <charset val="136"/>
        <scheme val="minor"/>
      </rPr>
      <t>竹北郵局</t>
    </r>
    <phoneticPr fontId="3" type="noConversion"/>
  </si>
  <si>
    <r>
      <rPr>
        <b/>
        <sz val="16"/>
        <color indexed="8"/>
        <rFont val="新細明體"/>
        <family val="1"/>
        <charset val="136"/>
        <scheme val="minor"/>
      </rPr>
      <t>*帳號</t>
    </r>
    <r>
      <rPr>
        <b/>
        <sz val="14"/>
        <color indexed="8"/>
        <rFont val="新細明體"/>
        <family val="1"/>
        <charset val="136"/>
        <scheme val="minor"/>
      </rPr>
      <t xml:space="preserve">
account number
</t>
    </r>
    <r>
      <rPr>
        <b/>
        <sz val="14"/>
        <color rgb="FFFF0000"/>
        <rFont val="新細明體"/>
        <family val="1"/>
        <charset val="136"/>
        <scheme val="minor"/>
      </rPr>
      <t>例:</t>
    </r>
    <r>
      <rPr>
        <b/>
        <sz val="16"/>
        <color rgb="FFFF0000"/>
        <rFont val="新細明體"/>
        <family val="1"/>
        <charset val="136"/>
        <scheme val="minor"/>
      </rPr>
      <t>郵局帳號14碼</t>
    </r>
    <phoneticPr fontId="3" type="noConversion"/>
  </si>
  <si>
    <r>
      <rPr>
        <sz val="16"/>
        <color theme="1"/>
        <rFont val="新細明體"/>
        <family val="1"/>
        <charset val="136"/>
        <scheme val="minor"/>
      </rPr>
      <t>八、承第七題，如有設定自我期許之學習目標，請問</t>
    </r>
    <r>
      <rPr>
        <b/>
        <sz val="16"/>
        <color indexed="8"/>
        <rFont val="新細明體"/>
        <family val="1"/>
        <charset val="136"/>
        <scheme val="minor"/>
      </rPr>
      <t>是否有達到</t>
    </r>
    <r>
      <rPr>
        <sz val="16"/>
        <color indexed="8"/>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</si>
  <si>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三、</t>
    </r>
    <r>
      <rPr>
        <b/>
        <sz val="16"/>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</si>
  <si>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6"/>
        <color indexed="10"/>
        <rFont val="新細明體"/>
        <family val="1"/>
        <charset val="136"/>
        <scheme val="minor"/>
      </rPr>
      <t>※不能寫「無」</t>
    </r>
    <r>
      <rPr>
        <b/>
        <sz val="16"/>
        <color indexed="8"/>
        <rFont val="新細明體"/>
        <family val="1"/>
        <charset val="136"/>
        <scheme val="minor"/>
      </rPr>
      <t xml:space="preserve">
</t>
    </r>
  </si>
  <si>
    <r>
      <t>四、期許改變後的自己，於未來</t>
    </r>
    <r>
      <rPr>
        <b/>
        <u/>
        <sz val="16"/>
        <color indexed="8"/>
        <rFont val="新細明體"/>
        <family val="1"/>
        <charset val="136"/>
        <scheme val="minor"/>
      </rPr>
      <t>可以達成什麼樣的目標</t>
    </r>
    <r>
      <rPr>
        <b/>
        <sz val="16"/>
        <color indexed="8"/>
        <rFont val="新細明體"/>
        <family val="1"/>
        <charset val="136"/>
        <scheme val="minor"/>
      </rPr>
      <t>，或</t>
    </r>
    <r>
      <rPr>
        <b/>
        <u/>
        <sz val="16"/>
        <color indexed="8"/>
        <rFont val="新細明體"/>
        <family val="1"/>
        <charset val="136"/>
        <scheme val="minor"/>
      </rPr>
      <t>已實際達到的目標</t>
    </r>
    <r>
      <rPr>
        <b/>
        <sz val="16"/>
        <color indexed="8"/>
        <rFont val="新細明體"/>
        <family val="1"/>
        <charset val="136"/>
        <scheme val="minor"/>
      </rPr>
      <t>?</t>
    </r>
  </si>
  <si>
    <t>四、「紀錄」擁抱後當下的感受。</t>
    <phoneticPr fontId="3" type="noConversion"/>
  </si>
  <si>
    <r>
      <rPr>
        <b/>
        <sz val="16"/>
        <color indexed="8"/>
        <rFont val="新細明體"/>
        <family val="1"/>
        <charset val="136"/>
        <scheme val="minor"/>
      </rP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</si>
  <si>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 xml:space="preserve">競賽級別/競賽代表/競賽名次
</t>
    </r>
    <r>
      <rPr>
        <b/>
        <sz val="16"/>
        <color rgb="FFFF0000"/>
        <rFont val="新細明體"/>
        <family val="1"/>
        <charset val="136"/>
        <scheme val="minor"/>
      </rPr>
      <t>(請點選)</t>
    </r>
    <r>
      <rPr>
        <b/>
        <sz val="16"/>
        <color theme="1"/>
        <rFont val="新細明體"/>
        <family val="1"/>
        <charset val="136"/>
        <scheme val="minor"/>
      </rPr>
      <t xml:space="preserve">
</t>
    </r>
    <phoneticPr fontId="3" type="noConversion"/>
  </si>
  <si>
    <r>
      <t xml:space="preserve">競賽得獎項目
</t>
    </r>
    <r>
      <rPr>
        <b/>
        <sz val="16"/>
        <color rgb="FFFF0000"/>
        <rFont val="新細明體"/>
        <family val="1"/>
        <charset val="136"/>
        <scheme val="minor"/>
      </rPr>
      <t>(請自填)</t>
    </r>
  </si>
  <si>
    <r>
      <t xml:space="preserve">職類(項)名稱
</t>
    </r>
    <r>
      <rPr>
        <b/>
        <sz val="16"/>
        <color rgb="FFFF0000"/>
        <rFont val="新細明體"/>
        <family val="1"/>
        <charset val="136"/>
        <scheme val="minor"/>
      </rPr>
      <t>(請自填)</t>
    </r>
  </si>
  <si>
    <r>
      <t xml:space="preserve">技術士證總編號
</t>
    </r>
    <r>
      <rPr>
        <b/>
        <sz val="16"/>
        <color rgb="FFFF0000"/>
        <rFont val="新細明體"/>
        <family val="1"/>
        <charset val="136"/>
        <scheme val="minor"/>
      </rPr>
      <t>(請自填)</t>
    </r>
  </si>
  <si>
    <r>
      <t xml:space="preserve">級別
</t>
    </r>
    <r>
      <rPr>
        <b/>
        <sz val="16"/>
        <color rgb="FFFF0000"/>
        <rFont val="新細明體"/>
        <family val="1"/>
        <charset val="136"/>
        <scheme val="minor"/>
      </rPr>
      <t>(請點選)</t>
    </r>
  </si>
  <si>
    <r>
      <t xml:space="preserve">生效日期
</t>
    </r>
    <r>
      <rPr>
        <b/>
        <sz val="16"/>
        <color rgb="FFFF0000"/>
        <rFont val="新細明體"/>
        <family val="1"/>
        <charset val="136"/>
        <scheme val="minor"/>
      </rPr>
      <t>(請自填)</t>
    </r>
  </si>
  <si>
    <r>
      <t xml:space="preserve">最高科目名稱
</t>
    </r>
    <r>
      <rPr>
        <b/>
        <sz val="16"/>
        <color rgb="FFFF0000"/>
        <rFont val="新細明體"/>
        <family val="1"/>
        <charset val="136"/>
        <scheme val="minor"/>
      </rPr>
      <t>(請自填)</t>
    </r>
  </si>
  <si>
    <r>
      <t xml:space="preserve">最高分數
</t>
    </r>
    <r>
      <rPr>
        <b/>
        <sz val="16"/>
        <color rgb="FFFF0000"/>
        <rFont val="新細明體"/>
        <family val="1"/>
        <charset val="136"/>
        <scheme val="minor"/>
      </rPr>
      <t>(請自填)</t>
    </r>
  </si>
  <si>
    <r>
      <t xml:space="preserve">最低科目名稱
</t>
    </r>
    <r>
      <rPr>
        <b/>
        <sz val="16"/>
        <color rgb="FFFF0000"/>
        <rFont val="新細明體"/>
        <family val="1"/>
        <charset val="136"/>
        <scheme val="minor"/>
      </rPr>
      <t>(請自填)</t>
    </r>
  </si>
  <si>
    <r>
      <t xml:space="preserve">最低分數
</t>
    </r>
    <r>
      <rPr>
        <b/>
        <sz val="16"/>
        <color rgb="FFFF0000"/>
        <rFont val="新細明體"/>
        <family val="1"/>
        <charset val="136"/>
        <scheme val="minor"/>
      </rPr>
      <t>(請自填)</t>
    </r>
  </si>
  <si>
    <r>
      <t xml:space="preserve">平均分數
</t>
    </r>
    <r>
      <rPr>
        <b/>
        <sz val="16"/>
        <color rgb="FFFF0000"/>
        <rFont val="新細明體"/>
        <family val="1"/>
        <charset val="136"/>
        <scheme val="minor"/>
      </rPr>
      <t>(請自填，成績單內之總科目平均分數)</t>
    </r>
  </si>
  <si>
    <r>
      <rPr>
        <b/>
        <sz val="16"/>
        <rFont val="新細明體"/>
        <family val="1"/>
        <charset val="136"/>
        <scheme val="minor"/>
      </rPr>
      <t>*目前有接受其他私人單位獎補助之情形</t>
    </r>
    <r>
      <rPr>
        <b/>
        <sz val="16"/>
        <color rgb="FFFF0000"/>
        <rFont val="新細明體"/>
        <family val="1"/>
        <charset val="136"/>
        <scheme val="minor"/>
      </rPr>
      <t xml:space="preserve">
(如無任何獎補助則無需填寫)
</t>
    </r>
    <phoneticPr fontId="3" type="noConversion"/>
  </si>
  <si>
    <r>
      <t xml:space="preserve">*學生家庭狀況
family condition
</t>
    </r>
    <r>
      <rPr>
        <b/>
        <sz val="16"/>
        <color rgb="FFFF0000"/>
        <rFont val="新細明體"/>
        <family val="1"/>
        <charset val="136"/>
        <scheme val="minor"/>
      </rPr>
      <t>(請填寫)</t>
    </r>
    <r>
      <rPr>
        <b/>
        <sz val="16"/>
        <color indexed="8"/>
        <rFont val="新細明體"/>
        <family val="1"/>
        <charset val="136"/>
        <scheme val="minor"/>
      </rPr>
      <t xml:space="preserve">
</t>
    </r>
  </si>
  <si>
    <r>
      <t xml:space="preserve">*導師意見及評語
tutor’s comments
</t>
    </r>
    <r>
      <rPr>
        <b/>
        <sz val="16"/>
        <color rgb="FFFF0000"/>
        <rFont val="新細明體"/>
        <family val="1"/>
        <charset val="136"/>
        <scheme val="minor"/>
      </rPr>
      <t>(請填寫)</t>
    </r>
    <r>
      <rPr>
        <b/>
        <sz val="16"/>
        <color indexed="8"/>
        <rFont val="新細明體"/>
        <family val="1"/>
        <charset val="136"/>
        <scheme val="minor"/>
      </rPr>
      <t xml:space="preserve">
</t>
    </r>
    <phoneticPr fontId="3" type="noConversion"/>
  </si>
  <si>
    <r>
      <t xml:space="preserve">*導師交代事項及備註
tutor's account of matters and notes
</t>
    </r>
    <r>
      <rPr>
        <b/>
        <sz val="16"/>
        <color rgb="FFFF0000"/>
        <rFont val="新細明體"/>
        <family val="1"/>
        <charset val="136"/>
        <scheme val="minor"/>
      </rPr>
      <t>(如無，則無需填寫)</t>
    </r>
    <r>
      <rPr>
        <b/>
        <sz val="16"/>
        <color indexed="8"/>
        <rFont val="新細明體"/>
        <family val="1"/>
        <charset val="136"/>
        <scheme val="minor"/>
      </rPr>
      <t xml:space="preserve">
</t>
    </r>
    <phoneticPr fontId="3" type="noConversion"/>
  </si>
  <si>
    <r>
      <t xml:space="preserve">*學生特殊表現或媒體新聞報導
</t>
    </r>
    <r>
      <rPr>
        <b/>
        <sz val="16"/>
        <color rgb="FFFF0000"/>
        <rFont val="新細明體"/>
        <family val="1"/>
        <charset val="136"/>
        <scheme val="minor"/>
      </rPr>
      <t>(如無，則無需填寫)</t>
    </r>
    <phoneticPr fontId="3" type="noConversion"/>
  </si>
  <si>
    <r>
      <t>*學生行動電話
cellphone number of student
【請輸入</t>
    </r>
    <r>
      <rPr>
        <b/>
        <sz val="16"/>
        <color rgb="FFFF0000"/>
        <rFont val="新細明體"/>
        <family val="1"/>
        <charset val="136"/>
        <scheme val="minor"/>
      </rPr>
      <t xml:space="preserve">共10碼數字 </t>
    </r>
    <r>
      <rPr>
        <b/>
        <sz val="16"/>
        <color rgb="FF000000"/>
        <rFont val="新細明體"/>
        <family val="1"/>
        <charset val="136"/>
        <scheme val="minor"/>
      </rPr>
      <t>(不要使用其他任何符號)】</t>
    </r>
    <phoneticPr fontId="62" type="noConversion"/>
  </si>
  <si>
    <r>
      <t>*法定代理人
行動電話
cellphone number of contact person (guardian)
【請輸入</t>
    </r>
    <r>
      <rPr>
        <b/>
        <sz val="16"/>
        <color rgb="FFFF0000"/>
        <rFont val="新細明體"/>
        <family val="1"/>
        <charset val="136"/>
        <scheme val="minor"/>
      </rPr>
      <t>共10碼數字</t>
    </r>
    <r>
      <rPr>
        <b/>
        <sz val="16"/>
        <color rgb="FF000000"/>
        <rFont val="新細明體"/>
        <family val="1"/>
        <charset val="136"/>
        <scheme val="minor"/>
      </rPr>
      <t xml:space="preserve"> (不要使用其他任何符號)】</t>
    </r>
    <phoneticPr fontId="3" type="noConversion"/>
  </si>
  <si>
    <r>
      <t xml:space="preserve">*學生本人有無打工
part-time
</t>
    </r>
    <r>
      <rPr>
        <b/>
        <sz val="16"/>
        <color rgb="FFFF0000"/>
        <rFont val="新細明體"/>
        <family val="1"/>
        <charset val="136"/>
        <scheme val="minor"/>
      </rPr>
      <t>(下拉選單)</t>
    </r>
    <phoneticPr fontId="3" type="noConversion"/>
  </si>
  <si>
    <r>
      <rPr>
        <b/>
        <sz val="16"/>
        <color rgb="FF000000"/>
        <rFont val="新細明體"/>
        <family val="1"/>
        <charset val="136"/>
        <scheme val="minor"/>
      </rPr>
      <t>*學生電子信箱
student's e-mail</t>
    </r>
    <r>
      <rPr>
        <b/>
        <sz val="14"/>
        <color rgb="FF000000"/>
        <rFont val="新細明體"/>
        <family val="1"/>
        <charset val="136"/>
        <scheme val="minor"/>
      </rPr>
      <t xml:space="preserve">
</t>
    </r>
    <r>
      <rPr>
        <b/>
        <sz val="14"/>
        <color rgb="FFFF0000"/>
        <rFont val="新細明體"/>
        <family val="1"/>
        <charset val="136"/>
        <scheme val="minor"/>
      </rPr>
      <t>(直接填此excel電子檔者，</t>
    </r>
    <r>
      <rPr>
        <b/>
        <u/>
        <sz val="16"/>
        <color rgb="FFFF0000"/>
        <rFont val="新細明體"/>
        <family val="1"/>
        <charset val="136"/>
        <scheme val="minor"/>
      </rPr>
      <t>英文字母一律</t>
    </r>
    <r>
      <rPr>
        <b/>
        <u val="double"/>
        <sz val="18"/>
        <color rgb="FFFF0000"/>
        <rFont val="新細明體"/>
        <family val="1"/>
        <charset val="136"/>
        <scheme val="minor"/>
      </rPr>
      <t>小寫</t>
    </r>
    <r>
      <rPr>
        <b/>
        <u/>
        <sz val="14"/>
        <color rgb="FFFF0000"/>
        <rFont val="新細明體"/>
        <family val="1"/>
        <charset val="136"/>
        <scheme val="minor"/>
      </rPr>
      <t>，</t>
    </r>
    <r>
      <rPr>
        <b/>
        <u/>
        <sz val="16"/>
        <color rgb="FFFF0000"/>
        <rFont val="新細明體"/>
        <family val="1"/>
        <charset val="136"/>
        <scheme val="minor"/>
      </rPr>
      <t>數字即填</t>
    </r>
    <r>
      <rPr>
        <b/>
        <u val="double"/>
        <sz val="18"/>
        <color rgb="FFFF0000"/>
        <rFont val="新細明體"/>
        <family val="1"/>
        <charset val="136"/>
        <scheme val="minor"/>
      </rPr>
      <t>數字</t>
    </r>
    <r>
      <rPr>
        <b/>
        <sz val="14"/>
        <color rgb="FFFF0000"/>
        <rFont val="新細明體"/>
        <family val="1"/>
        <charset val="136"/>
        <scheme val="minor"/>
      </rPr>
      <t>)</t>
    </r>
    <r>
      <rPr>
        <b/>
        <sz val="14"/>
        <color rgb="FF000000"/>
        <rFont val="新細明體"/>
        <family val="1"/>
        <charset val="136"/>
        <scheme val="minor"/>
      </rPr>
      <t xml:space="preserve">
</t>
    </r>
    <r>
      <rPr>
        <b/>
        <sz val="12"/>
        <color rgb="FF7030A0"/>
        <rFont val="Arial"/>
        <family val="2"/>
      </rPr>
      <t/>
    </r>
    <phoneticPr fontId="62" type="noConversion"/>
  </si>
  <si>
    <r>
      <t xml:space="preserve">申請助獎學金項目
</t>
    </r>
    <r>
      <rPr>
        <b/>
        <sz val="16"/>
        <color rgb="FFFF0000"/>
        <rFont val="新細明體"/>
        <family val="1"/>
        <charset val="136"/>
        <scheme val="minor"/>
      </rPr>
      <t>(下拉選單)</t>
    </r>
    <phoneticPr fontId="3" type="noConversion"/>
  </si>
  <si>
    <r>
      <t xml:space="preserve">*身份別
identity
</t>
    </r>
    <r>
      <rPr>
        <b/>
        <sz val="16"/>
        <color rgb="FFFF0000"/>
        <rFont val="新細明體"/>
        <family val="1"/>
        <charset val="136"/>
        <scheme val="minor"/>
      </rPr>
      <t xml:space="preserve">(下拉選單)
</t>
    </r>
    <r>
      <rPr>
        <b/>
        <sz val="16"/>
        <color rgb="FFFF00FF"/>
        <rFont val="新細明體"/>
        <family val="1"/>
        <charset val="136"/>
        <scheme val="minor"/>
      </rPr>
      <t>★</t>
    </r>
    <r>
      <rPr>
        <b/>
        <sz val="16"/>
        <color rgb="FFFF0000"/>
        <rFont val="新細明體"/>
        <family val="1"/>
        <charset val="136"/>
        <scheme val="minor"/>
      </rPr>
      <t>不接受村里長清寒證明!</t>
    </r>
    <phoneticPr fontId="3" type="noConversion"/>
  </si>
  <si>
    <r>
      <t xml:space="preserve">*學號
student number
</t>
    </r>
    <r>
      <rPr>
        <b/>
        <sz val="12"/>
        <color rgb="FF7030A0"/>
        <rFont val="Arial"/>
        <family val="2"/>
      </rPr>
      <t/>
    </r>
    <phoneticPr fontId="62" type="noConversion"/>
  </si>
  <si>
    <r>
      <t xml:space="preserve">*級別
level
</t>
    </r>
    <r>
      <rPr>
        <b/>
        <sz val="16"/>
        <color rgb="FFFF0000"/>
        <rFont val="新細明體"/>
        <family val="1"/>
        <charset val="136"/>
        <scheme val="minor"/>
      </rPr>
      <t>(下拉選單)</t>
    </r>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</si>
  <si>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複審後，D欄至O欄標示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phoneticPr fontId="3" type="noConversion"/>
  </si>
  <si>
    <r>
      <rPr>
        <b/>
        <sz val="18"/>
        <color rgb="FF0000FF"/>
        <rFont val="新細明體"/>
        <family val="1"/>
        <charset val="136"/>
        <scheme val="minor"/>
      </rPr>
      <t>高中、完中之高中部、高職、大學</t>
    </r>
    <r>
      <rPr>
        <b/>
        <sz val="18"/>
        <rFont val="新細明體"/>
        <family val="1"/>
        <charset val="136"/>
        <scheme val="minor"/>
      </rPr>
      <t>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</si>
  <si>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rPr>
        <b/>
        <sz val="18"/>
        <color rgb="FF0000FF"/>
        <rFont val="新細明體"/>
        <family val="1"/>
        <charset val="136"/>
        <scheme val="minor"/>
      </rPr>
      <t>高中、完中之高中部、高職、大學</t>
    </r>
    <r>
      <rPr>
        <b/>
        <sz val="18"/>
        <color theme="1"/>
        <rFont val="新細明體"/>
        <family val="1"/>
        <charset val="136"/>
        <scheme val="minor"/>
      </rPr>
      <t>學生</t>
    </r>
    <r>
      <rPr>
        <sz val="18"/>
        <color theme="1"/>
        <rFont val="新細明體"/>
        <family val="1"/>
        <charset val="136"/>
        <scheme val="minor"/>
      </rPr>
      <t xml:space="preserve"> </t>
    </r>
    <r>
      <rPr>
        <b/>
        <sz val="18"/>
        <color rgb="FFFF0000"/>
        <rFont val="新細明體"/>
        <family val="1"/>
        <charset val="136"/>
        <scheme val="minor"/>
      </rPr>
      <t>請填</t>
    </r>
    <r>
      <rPr>
        <sz val="18"/>
        <color theme="1"/>
        <rFont val="新細明體"/>
        <family val="1"/>
        <charset val="136"/>
        <scheme val="minor"/>
      </rPr>
      <t xml:space="preserve">  </t>
    </r>
    <r>
      <rPr>
        <b/>
        <sz val="18"/>
        <color rgb="FF0000FF"/>
        <rFont val="新細明體"/>
        <family val="1"/>
        <charset val="136"/>
        <scheme val="minor"/>
      </rPr>
      <t xml:space="preserve">(附件三)前一學期學習心得 </t>
    </r>
    <phoneticPr fontId="3" type="noConversion"/>
  </si>
  <si>
    <r>
      <t xml:space="preserve">*學生本人郵局帳戶資料 student account information  </t>
    </r>
    <r>
      <rPr>
        <b/>
        <sz val="18"/>
        <color rgb="FFFF00FF"/>
        <rFont val="新細明體"/>
        <family val="1"/>
        <charset val="136"/>
        <scheme val="minor"/>
      </rPr>
      <t>★</t>
    </r>
    <r>
      <rPr>
        <b/>
        <sz val="18"/>
        <color rgb="FFFF0000"/>
        <rFont val="新細明體"/>
        <family val="1"/>
        <charset val="136"/>
        <scheme val="minor"/>
      </rPr>
      <t>請提供</t>
    </r>
    <r>
      <rPr>
        <b/>
        <sz val="18"/>
        <color rgb="FFFF00FF"/>
        <rFont val="新細明體"/>
        <family val="1"/>
        <charset val="136"/>
        <scheme val="minor"/>
      </rPr>
      <t>「郵局」</t>
    </r>
    <r>
      <rPr>
        <b/>
        <sz val="18"/>
        <color rgb="FFFF0000"/>
        <rFont val="新細明體"/>
        <family val="1"/>
        <charset val="136"/>
        <scheme val="minor"/>
      </rPr>
      <t>帳戶</t>
    </r>
    <phoneticPr fontId="62" type="noConversion"/>
  </si>
  <si>
    <r>
      <t>感恩互助單</t>
    </r>
    <r>
      <rPr>
        <b/>
        <sz val="18"/>
        <color rgb="FF0000FF"/>
        <rFont val="新細明體"/>
        <family val="1"/>
        <charset val="136"/>
        <scheme val="minor"/>
      </rPr>
      <t>(附件八)</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「感恩互助單同意書正本掃描檔」</t>
    </r>
    <r>
      <rPr>
        <b/>
        <sz val="18"/>
        <color rgb="FFFF0000"/>
        <rFont val="新細明體"/>
        <family val="1"/>
        <charset val="136"/>
        <scheme val="minor"/>
      </rPr>
      <t>(附件四之一)</t>
    </r>
    <phoneticPr fontId="3" type="noConversion"/>
  </si>
  <si>
    <r>
      <t>期許改變單</t>
    </r>
    <r>
      <rPr>
        <b/>
        <sz val="18"/>
        <color rgb="FF0000FF"/>
        <rFont val="新細明體"/>
        <family val="1"/>
        <charset val="136"/>
        <scheme val="minor"/>
      </rPr>
      <t>(附件九)</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「期許改變單同意書正本掃描檔</t>
    </r>
    <r>
      <rPr>
        <b/>
        <sz val="18"/>
        <color rgb="FFFF0000"/>
        <rFont val="新細明體"/>
        <family val="1"/>
        <charset val="136"/>
        <scheme val="minor"/>
      </rPr>
      <t>」(附件四之二)</t>
    </r>
    <phoneticPr fontId="3" type="noConversion"/>
  </si>
  <si>
    <r>
      <t>愛的擁抱學習單</t>
    </r>
    <r>
      <rPr>
        <b/>
        <sz val="18"/>
        <color rgb="FF0000FF"/>
        <rFont val="新細明體"/>
        <family val="1"/>
        <charset val="136"/>
        <scheme val="minor"/>
      </rPr>
      <t>(附件七)</t>
    </r>
    <r>
      <rPr>
        <b/>
        <sz val="18"/>
        <rFont val="新細明體"/>
        <family val="1"/>
        <charset val="136"/>
        <scheme val="minor"/>
      </rPr>
      <t xml:space="preserve">
</t>
    </r>
    <r>
      <rPr>
        <b/>
        <sz val="17"/>
        <color rgb="FFFF0000"/>
        <rFont val="新細明體"/>
        <family val="1"/>
        <charset val="136"/>
        <scheme val="minor"/>
      </rPr>
      <t>※ 請記得加附</t>
    </r>
    <r>
      <rPr>
        <b/>
        <sz val="17"/>
        <color rgb="FFFF00FF"/>
        <rFont val="新細明體"/>
        <family val="1"/>
        <charset val="136"/>
        <scheme val="minor"/>
      </rPr>
      <t>「愛的擁抱學習單同意書正本掃描檔」</t>
    </r>
    <r>
      <rPr>
        <b/>
        <sz val="17"/>
        <color rgb="FFFF0000"/>
        <rFont val="新細明體"/>
        <family val="1"/>
        <charset val="136"/>
        <scheme val="minor"/>
      </rPr>
      <t>(附件四，</t>
    </r>
    <r>
      <rPr>
        <b/>
        <sz val="17"/>
        <color rgb="FFFF00FF"/>
        <rFont val="新細明體"/>
        <family val="1"/>
        <charset val="136"/>
        <scheme val="minor"/>
      </rPr>
      <t>學生本人</t>
    </r>
    <r>
      <rPr>
        <b/>
        <sz val="17"/>
        <color rgb="FFFF0000"/>
        <rFont val="新細明體"/>
        <family val="1"/>
        <charset val="136"/>
        <scheme val="minor"/>
      </rPr>
      <t>及</t>
    </r>
    <r>
      <rPr>
        <b/>
        <u/>
        <sz val="17"/>
        <color rgb="FFFF00FF"/>
        <rFont val="新細明體"/>
        <family val="1"/>
        <charset val="136"/>
        <scheme val="minor"/>
      </rPr>
      <t>被感謝人</t>
    </r>
    <r>
      <rPr>
        <sz val="17"/>
        <color rgb="FFFF0000"/>
        <rFont val="新細明體"/>
        <family val="1"/>
        <charset val="136"/>
        <scheme val="minor"/>
      </rPr>
      <t>(例爸爸或媽媽或其他人)</t>
    </r>
    <r>
      <rPr>
        <b/>
        <sz val="17"/>
        <color rgb="FFFF0000"/>
        <rFont val="新細明體"/>
        <family val="1"/>
        <charset val="136"/>
        <scheme val="minor"/>
      </rPr>
      <t>皆要附同意書)，</t>
    </r>
    <r>
      <rPr>
        <b/>
        <sz val="17"/>
        <color rgb="FFFF00FF"/>
        <rFont val="新細明體"/>
        <family val="1"/>
        <charset val="136"/>
        <scheme val="minor"/>
      </rPr>
      <t>共2張</t>
    </r>
    <r>
      <rPr>
        <b/>
        <sz val="17"/>
        <color rgb="FFFF0000"/>
        <rFont val="新細明體"/>
        <family val="1"/>
        <charset val="136"/>
        <scheme val="minor"/>
      </rPr>
      <t>。</t>
    </r>
    <phoneticPr fontId="3" type="noConversion"/>
  </si>
  <si>
    <r>
      <t>1.各</t>
    </r>
    <r>
      <rPr>
        <u/>
        <sz val="18"/>
        <color theme="1"/>
        <rFont val="新細明體"/>
        <family val="1"/>
        <charset val="136"/>
        <scheme val="minor"/>
      </rPr>
      <t>學生</t>
    </r>
    <r>
      <rPr>
        <sz val="18"/>
        <color theme="1"/>
        <rFont val="新細明體"/>
        <family val="1"/>
        <charset val="136"/>
        <scheme val="minor"/>
      </rPr>
      <t>請填</t>
    </r>
    <r>
      <rPr>
        <b/>
        <sz val="20"/>
        <color rgb="FF00B050"/>
        <rFont val="新細明體"/>
        <family val="1"/>
        <charset val="136"/>
        <scheme val="minor"/>
      </rPr>
      <t>編號1(第8列綠底色)</t>
    </r>
    <r>
      <rPr>
        <sz val="18"/>
        <color theme="1"/>
        <rFont val="新細明體"/>
        <family val="1"/>
        <charset val="136"/>
        <scheme val="minor"/>
      </rPr>
      <t>之</t>
    </r>
    <r>
      <rPr>
        <b/>
        <sz val="22"/>
        <color rgb="FFFF0000"/>
        <rFont val="新細明體"/>
        <family val="1"/>
        <charset val="136"/>
        <scheme val="minor"/>
      </rPr>
      <t>B欄至CN欄，</t>
    </r>
    <r>
      <rPr>
        <sz val="18"/>
        <color theme="1"/>
        <rFont val="新細明體"/>
        <family val="1"/>
        <charset val="136"/>
        <scheme val="minor"/>
      </rPr>
      <t>欄位請</t>
    </r>
    <r>
      <rPr>
        <b/>
        <sz val="20"/>
        <color rgb="FFFF0000"/>
        <rFont val="新細明體"/>
        <family val="1"/>
        <charset val="136"/>
        <scheme val="minor"/>
      </rPr>
      <t>「連點2下滑鼠左鍵」</t>
    </r>
    <r>
      <rPr>
        <sz val="18"/>
        <color theme="1"/>
        <rFont val="新細明體"/>
        <family val="1"/>
        <charset val="136"/>
        <scheme val="minor"/>
      </rPr>
      <t>即可填列。→再填
2.</t>
    </r>
    <r>
      <rPr>
        <u/>
        <sz val="18"/>
        <color theme="1"/>
        <rFont val="新細明體"/>
        <family val="1"/>
        <charset val="136"/>
        <scheme val="minor"/>
      </rPr>
      <t>學校承辦人</t>
    </r>
    <r>
      <rPr>
        <sz val="18"/>
        <color theme="1"/>
        <rFont val="新細明體"/>
        <family val="1"/>
        <charset val="136"/>
        <scheme val="minor"/>
      </rPr>
      <t xml:space="preserve">製作大表時，可將每位學生之申請總表excel檔 </t>
    </r>
    <r>
      <rPr>
        <b/>
        <sz val="22"/>
        <color rgb="FFFF0000"/>
        <rFont val="新細明體"/>
        <family val="1"/>
        <charset val="136"/>
        <scheme val="minor"/>
      </rPr>
      <t>E欄至CN欄複製</t>
    </r>
    <r>
      <rPr>
        <b/>
        <sz val="22"/>
        <color rgb="FFFF0000"/>
        <rFont val="微軟正黑體"/>
        <family val="2"/>
        <charset val="136"/>
      </rPr>
      <t>→再於對應之編號貼上各學生資料</t>
    </r>
    <r>
      <rPr>
        <sz val="22"/>
        <rFont val="微軟正黑體"/>
        <family val="2"/>
        <charset val="136"/>
      </rPr>
      <t>，謝謝!</t>
    </r>
    <phoneticPr fontId="3" type="noConversion"/>
  </si>
  <si>
    <r>
      <t>2.</t>
    </r>
    <r>
      <rPr>
        <sz val="14"/>
        <color theme="1"/>
        <rFont val="細明體"/>
        <family val="3"/>
        <charset val="136"/>
      </rPr>
      <t>學生</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</si>
  <si>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</si>
  <si>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之BI欄至BV欄</t>
    </r>
    <r>
      <rPr>
        <sz val="18"/>
        <color theme="1"/>
        <rFont val="標楷體"/>
        <family val="4"/>
        <charset val="136"/>
      </rPr>
      <t>。)</t>
    </r>
    <phoneticPr fontId="3" type="noConversion"/>
  </si>
  <si>
    <r>
      <rPr>
        <b/>
        <u/>
        <sz val="16"/>
        <color theme="1"/>
        <rFont val="標楷體"/>
        <family val="4"/>
        <charset val="136"/>
      </rPr>
      <t xml:space="preserve">法定代理人/監護人
</t>
    </r>
    <r>
      <rPr>
        <sz val="16"/>
        <color theme="1"/>
        <rFont val="標楷體"/>
        <family val="4"/>
        <charset val="136"/>
      </rPr>
      <t xml:space="preserve">
</t>
    </r>
    <r>
      <rPr>
        <b/>
        <sz val="18"/>
        <color theme="1"/>
        <rFont val="標楷體"/>
        <family val="4"/>
        <charset val="136"/>
      </rPr>
      <t xml:space="preserve">身分證字號:  </t>
    </r>
    <r>
      <rPr>
        <sz val="18"/>
        <color theme="1"/>
        <rFont val="標楷體"/>
        <family val="4"/>
        <charset val="136"/>
      </rPr>
      <t xml:space="preserve">  </t>
    </r>
    <r>
      <rPr>
        <sz val="16"/>
        <color theme="1"/>
        <rFont val="標楷體"/>
        <family val="4"/>
        <charset val="136"/>
      </rPr>
      <t xml:space="preserve">                     
</t>
    </r>
    <phoneticPr fontId="3" type="noConversion"/>
  </si>
  <si>
    <r>
      <rPr>
        <b/>
        <u/>
        <sz val="16"/>
        <color theme="1"/>
        <rFont val="標楷體"/>
        <family val="4"/>
        <charset val="136"/>
      </rPr>
      <t xml:space="preserve">申請學生本人
</t>
    </r>
    <r>
      <rPr>
        <sz val="16"/>
        <color theme="1"/>
        <rFont val="標楷體"/>
        <family val="4"/>
        <charset val="136"/>
      </rPr>
      <t xml:space="preserve">(受告知人)即同意人
</t>
    </r>
    <r>
      <rPr>
        <b/>
        <sz val="18"/>
        <color theme="1"/>
        <rFont val="標楷體"/>
        <family val="4"/>
        <charset val="136"/>
      </rPr>
      <t xml:space="preserve">身分證字號: </t>
    </r>
    <r>
      <rPr>
        <b/>
        <sz val="16"/>
        <color theme="1"/>
        <rFont val="標楷體"/>
        <family val="4"/>
        <charset val="136"/>
      </rPr>
      <t xml:space="preserve"> </t>
    </r>
    <r>
      <rPr>
        <sz val="16"/>
        <color theme="1"/>
        <rFont val="標楷體"/>
        <family val="4"/>
        <charset val="136"/>
      </rPr>
      <t xml:space="preserve">                      
</t>
    </r>
    <phoneticPr fontId="3" type="noConversion"/>
  </si>
  <si>
    <r>
      <t xml:space="preserve">  請</t>
    </r>
    <r>
      <rPr>
        <b/>
        <u val="double"/>
        <sz val="18"/>
        <color rgb="FF0000FF"/>
        <rFont val="標楷體"/>
        <family val="4"/>
        <charset val="136"/>
      </rPr>
      <t>填列</t>
    </r>
    <r>
      <rPr>
        <b/>
        <u/>
        <sz val="18"/>
        <color rgb="FF009900"/>
        <rFont val="標楷體"/>
        <family val="4"/>
        <charset val="136"/>
      </rPr>
      <t>申請總表</t>
    </r>
    <r>
      <rPr>
        <b/>
        <u/>
        <sz val="18"/>
        <color rgb="FF00B050"/>
        <rFont val="標楷體"/>
        <family val="4"/>
        <charset val="136"/>
      </rPr>
      <t>excel電子檔</t>
    </r>
    <r>
      <rPr>
        <b/>
        <sz val="18"/>
        <color theme="1"/>
        <rFont val="標楷體"/>
        <family val="4"/>
        <charset val="136"/>
      </rPr>
      <t>裡的</t>
    </r>
    <r>
      <rPr>
        <b/>
        <sz val="18"/>
        <color rgb="FFFF0000"/>
        <rFont val="標楷體"/>
        <family val="4"/>
        <charset val="136"/>
      </rPr>
      <t>【編號 No1.家庭成員】</t>
    </r>
    <r>
      <rPr>
        <b/>
        <u/>
        <sz val="18"/>
        <color theme="1"/>
        <rFont val="標楷體"/>
        <family val="4"/>
        <charset val="136"/>
      </rPr>
      <t>表單</t>
    </r>
    <r>
      <rPr>
        <b/>
        <u/>
        <sz val="18"/>
        <color rgb="FF008000"/>
        <rFont val="標楷體"/>
        <family val="4"/>
        <charset val="136"/>
      </rPr>
      <t xml:space="preserve"> (A至M欄)</t>
    </r>
    <r>
      <rPr>
        <b/>
        <sz val="16"/>
        <color rgb="FFFF0000"/>
        <rFont val="標楷體"/>
        <family val="4"/>
        <charset val="136"/>
      </rPr>
      <t/>
    </r>
    <phoneticPr fontId="3" type="noConversion"/>
  </si>
  <si>
    <r>
      <t>※</t>
    </r>
    <r>
      <rPr>
        <b/>
        <sz val="18"/>
        <color theme="1"/>
        <rFont val="標楷體"/>
        <family val="4"/>
        <charset val="136"/>
      </rPr>
      <t>「家庭成員」:</t>
    </r>
    <r>
      <rPr>
        <b/>
        <u/>
        <sz val="18"/>
        <color theme="1"/>
        <rFont val="標楷體"/>
        <family val="4"/>
        <charset val="136"/>
      </rPr>
      <t>監護人</t>
    </r>
    <r>
      <rPr>
        <b/>
        <sz val="18"/>
        <color theme="1"/>
        <rFont val="標楷體"/>
        <family val="4"/>
        <charset val="136"/>
      </rPr>
      <t>不可同時為</t>
    </r>
    <r>
      <rPr>
        <b/>
        <strike/>
        <sz val="18"/>
        <color theme="1"/>
        <rFont val="標楷體"/>
        <family val="4"/>
        <charset val="136"/>
      </rPr>
      <t>扶養人</t>
    </r>
    <r>
      <rPr>
        <b/>
        <sz val="18"/>
        <color theme="1"/>
        <rFont val="標楷體"/>
        <family val="4"/>
        <charset val="136"/>
      </rPr>
      <t>!</t>
    </r>
    <r>
      <rPr>
        <b/>
        <u/>
        <sz val="18"/>
        <color theme="1"/>
        <rFont val="標楷體"/>
        <family val="4"/>
        <charset val="136"/>
      </rPr>
      <t>扶養人</t>
    </r>
    <r>
      <rPr>
        <b/>
        <sz val="18"/>
        <color theme="1"/>
        <rFont val="標楷體"/>
        <family val="4"/>
        <charset val="136"/>
      </rPr>
      <t>不可同時為</t>
    </r>
    <r>
      <rPr>
        <b/>
        <strike/>
        <sz val="18"/>
        <color theme="1"/>
        <rFont val="標楷體"/>
        <family val="4"/>
        <charset val="136"/>
      </rPr>
      <t>特殊情形</t>
    </r>
    <r>
      <rPr>
        <b/>
        <sz val="18"/>
        <color theme="1"/>
        <rFont val="標楷體"/>
        <family val="4"/>
        <charset val="136"/>
      </rPr>
      <t xml:space="preserve">!
  </t>
    </r>
    <r>
      <rPr>
        <sz val="18"/>
        <color theme="1"/>
        <rFont val="標楷體"/>
        <family val="4"/>
        <charset val="136"/>
      </rPr>
      <t>填列規則，可參閱助學金管理辦法第四條第二項第(二)款及第(三)款「全戶定義規則」。</t>
    </r>
    <phoneticPr fontId="3" type="noConversion"/>
  </si>
  <si>
    <r>
      <t>★</t>
    </r>
    <r>
      <rPr>
        <b/>
        <sz val="18"/>
        <color theme="1"/>
        <rFont val="標楷體"/>
        <family val="4"/>
        <charset val="136"/>
      </rPr>
      <t>家庭成員</t>
    </r>
  </si>
  <si>
    <r>
      <t>※「</t>
    </r>
    <r>
      <rPr>
        <b/>
        <sz val="18"/>
        <color theme="1"/>
        <rFont val="標楷體"/>
        <family val="4"/>
        <charset val="136"/>
      </rPr>
      <t>稱謂</t>
    </r>
    <r>
      <rPr>
        <sz val="18"/>
        <color theme="1"/>
        <rFont val="標楷體"/>
        <family val="4"/>
        <charset val="136"/>
      </rPr>
      <t>」編號</t>
    </r>
  </si>
  <si>
    <r>
      <t>※「</t>
    </r>
    <r>
      <rPr>
        <b/>
        <sz val="18"/>
        <color theme="1"/>
        <rFont val="標楷體"/>
        <family val="4"/>
        <charset val="136"/>
      </rPr>
      <t>職業</t>
    </r>
    <r>
      <rPr>
        <sz val="18"/>
        <color theme="1"/>
        <rFont val="標楷體"/>
        <family val="4"/>
        <charset val="136"/>
      </rPr>
      <t>」編號</t>
    </r>
  </si>
  <si>
    <r>
      <rPr>
        <b/>
        <sz val="18"/>
        <color theme="1"/>
        <rFont val="標楷體"/>
        <family val="4"/>
        <charset val="136"/>
      </rPr>
      <t>□11.</t>
    </r>
    <r>
      <rPr>
        <sz val="18"/>
        <color theme="1"/>
        <rFont val="標楷體"/>
        <family val="4"/>
        <charset val="136"/>
      </rPr>
      <t xml:space="preserve">學習心得第二題勾選「願意分享並提供掃描檔」者 - </t>
    </r>
    <r>
      <rPr>
        <b/>
        <sz val="18"/>
        <color theme="1"/>
        <rFont val="標楷體"/>
        <family val="4"/>
        <charset val="136"/>
      </rPr>
      <t>題目解答筆記</t>
    </r>
    <r>
      <rPr>
        <b/>
        <u/>
        <sz val="18"/>
        <color rgb="FF00B050"/>
        <rFont val="標楷體"/>
        <family val="4"/>
        <charset val="136"/>
      </rPr>
      <t>掃描檔</t>
    </r>
    <r>
      <rPr>
        <sz val="18"/>
        <color theme="1"/>
        <rFont val="標楷體"/>
        <family val="4"/>
        <charset val="136"/>
      </rPr>
      <t xml:space="preserve">或
     </t>
    </r>
    <r>
      <rPr>
        <b/>
        <u/>
        <sz val="18"/>
        <color rgb="FF00B050"/>
        <rFont val="標楷體"/>
        <family val="4"/>
        <charset val="136"/>
      </rPr>
      <t xml:space="preserve">電子檔 </t>
    </r>
    <r>
      <rPr>
        <sz val="18"/>
        <color rgb="FFFF0000"/>
        <rFont val="標楷體"/>
        <family val="4"/>
        <charset val="136"/>
      </rPr>
      <t xml:space="preserve">及 </t>
    </r>
    <r>
      <rPr>
        <sz val="18"/>
        <color theme="1"/>
        <rFont val="標楷體"/>
        <family val="4"/>
        <charset val="136"/>
      </rPr>
      <t>□筆記歸納整理著作轉讓</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(附件四之四)</t>
    </r>
    <phoneticPr fontId="3" type="noConversion"/>
  </si>
  <si>
    <r>
      <rPr>
        <b/>
        <sz val="18"/>
        <color theme="1"/>
        <rFont val="標楷體"/>
        <family val="4"/>
        <charset val="136"/>
      </rPr>
      <t>□10.</t>
    </r>
    <r>
      <rPr>
        <b/>
        <sz val="18"/>
        <color rgb="FF0000FF"/>
        <rFont val="標楷體"/>
        <family val="4"/>
        <charset val="136"/>
      </rPr>
      <t>高中、高職、大學:</t>
    </r>
    <r>
      <rPr>
        <b/>
        <sz val="18"/>
        <color theme="1"/>
        <rFont val="標楷體"/>
        <family val="4"/>
        <charset val="136"/>
      </rPr>
      <t>自我專長</t>
    </r>
    <r>
      <rPr>
        <b/>
        <u/>
        <sz val="18"/>
        <color rgb="FF00B050"/>
        <rFont val="標楷體"/>
        <family val="4"/>
        <charset val="136"/>
      </rPr>
      <t>電子檔</t>
    </r>
    <r>
      <rPr>
        <b/>
        <sz val="18"/>
        <color theme="1"/>
        <rFont val="標楷體"/>
        <family val="4"/>
        <charset val="136"/>
      </rPr>
      <t xml:space="preserve"> </t>
    </r>
    <r>
      <rPr>
        <b/>
        <sz val="16"/>
        <color theme="1"/>
        <rFont val="標楷體"/>
        <family val="4"/>
        <charset val="136"/>
      </rPr>
      <t xml:space="preserve">
    </t>
    </r>
    <r>
      <rPr>
        <b/>
        <sz val="18"/>
        <color rgb="FFFF0000"/>
        <rFont val="標楷體"/>
        <family val="4"/>
        <charset val="136"/>
      </rPr>
      <t>※須具供他人學習之實際教學內容</t>
    </r>
    <r>
      <rPr>
        <sz val="18"/>
        <color theme="1"/>
        <rFont val="標楷體"/>
        <family val="4"/>
        <charset val="136"/>
      </rPr>
      <t xml:space="preserve">，而非介紹自己有哪些專長
   □(1)動態影片檔 或□(2)純聲音檔(mp3) 或□(3)靜態純文字圖片檔(word、ppt)
 </t>
    </r>
    <r>
      <rPr>
        <sz val="18"/>
        <color rgb="FFFF0000"/>
        <rFont val="標楷體"/>
        <family val="4"/>
        <charset val="136"/>
      </rPr>
      <t>及</t>
    </r>
    <r>
      <rPr>
        <sz val="18"/>
        <color theme="1"/>
        <rFont val="標楷體"/>
        <family val="4"/>
        <charset val="136"/>
      </rPr>
      <t>□提供自我專長相關資料之</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(附件四之三)</t>
    </r>
    <phoneticPr fontId="3" type="noConversion"/>
  </si>
  <si>
    <r>
      <t>□13.</t>
    </r>
    <r>
      <rPr>
        <sz val="18"/>
        <color theme="1"/>
        <rFont val="標楷體"/>
        <family val="4"/>
        <charset val="136"/>
      </rPr>
      <t>技術士證照或證書正反面</t>
    </r>
    <r>
      <rPr>
        <b/>
        <sz val="18"/>
        <color rgb="FFFF0000"/>
        <rFont val="標楷體"/>
        <family val="4"/>
        <charset val="136"/>
      </rPr>
      <t>影本</t>
    </r>
    <r>
      <rPr>
        <b/>
        <sz val="18"/>
        <color rgb="FF00B050"/>
        <rFont val="標楷體"/>
        <family val="4"/>
        <charset val="136"/>
      </rPr>
      <t xml:space="preserve">掃描檔
     </t>
    </r>
    <r>
      <rPr>
        <sz val="18"/>
        <color rgb="FFFF0000"/>
        <rFont val="標楷體"/>
        <family val="4"/>
        <charset val="136"/>
      </rPr>
      <t>(</t>
    </r>
    <r>
      <rPr>
        <sz val="18"/>
        <rFont val="標楷體"/>
        <family val="4"/>
        <charset val="136"/>
      </rPr>
      <t>須加蓋或加簽</t>
    </r>
    <r>
      <rPr>
        <b/>
        <sz val="18"/>
        <color rgb="FFFF0000"/>
        <rFont val="標楷體"/>
        <family val="4"/>
        <charset val="136"/>
      </rPr>
      <t>「與正本相符」</t>
    </r>
    <r>
      <rPr>
        <sz val="18"/>
        <color rgb="FFFF0000"/>
        <rFont val="標楷體"/>
        <family val="4"/>
        <charset val="136"/>
      </rPr>
      <t>、</t>
    </r>
    <r>
      <rPr>
        <b/>
        <sz val="18"/>
        <color rgb="FFFF0000"/>
        <rFont val="標楷體"/>
        <family val="4"/>
        <charset val="136"/>
      </rPr>
      <t>申請人簽名</t>
    </r>
    <r>
      <rPr>
        <sz val="18"/>
        <color rgb="FFFF0000"/>
        <rFont val="標楷體"/>
        <family val="4"/>
        <charset val="136"/>
      </rPr>
      <t>、</t>
    </r>
    <r>
      <rPr>
        <b/>
        <sz val="18"/>
        <color rgb="FFFF0000"/>
        <rFont val="標楷體"/>
        <family val="4"/>
        <charset val="136"/>
      </rPr>
      <t>學校承辦人簽名加蓋職章</t>
    </r>
    <r>
      <rPr>
        <sz val="18"/>
        <color rgb="FFFF0000"/>
        <rFont val="標楷體"/>
        <family val="4"/>
        <charset val="136"/>
      </rPr>
      <t xml:space="preserve">)
     </t>
    </r>
    <r>
      <rPr>
        <sz val="18"/>
        <rFont val="標楷體"/>
        <family val="4"/>
        <charset val="136"/>
      </rPr>
      <t xml:space="preserve"> 以基金會規定之</t>
    </r>
    <r>
      <rPr>
        <b/>
        <sz val="18"/>
        <color rgb="FFFF0000"/>
        <rFont val="標楷體"/>
        <family val="4"/>
        <charset val="136"/>
      </rPr>
      <t>申請截止日往前推算一年內取得之技術士證照
     (不得重複申請)</t>
    </r>
    <r>
      <rPr>
        <sz val="18"/>
        <rFont val="標楷體"/>
        <family val="4"/>
        <charset val="136"/>
      </rPr>
      <t>，獎勵每人每一等級以一次為限</t>
    </r>
    <phoneticPr fontId="3" type="noConversion"/>
  </si>
  <si>
    <r>
      <t xml:space="preserve">□17.公庫生相關證明文件
  </t>
    </r>
    <r>
      <rPr>
        <sz val="18"/>
        <color theme="1"/>
        <rFont val="標楷體"/>
        <family val="4"/>
        <charset val="136"/>
      </rPr>
      <t>□(1)學校公庫帳戶資料</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(附件十一) 、 
   □(2)匯入公庫需求單</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(附件1)</t>
    </r>
    <phoneticPr fontId="3" type="noConversion"/>
  </si>
  <si>
    <r>
      <t>□18.</t>
    </r>
    <r>
      <rPr>
        <sz val="18"/>
        <color theme="1"/>
        <rFont val="標楷體"/>
        <family val="4"/>
        <charset val="136"/>
      </rPr>
      <t>特殊案例需求說明單</t>
    </r>
    <r>
      <rPr>
        <b/>
        <sz val="18"/>
        <color rgb="FFFF0000"/>
        <rFont val="標楷體"/>
        <family val="4"/>
        <charset val="136"/>
      </rPr>
      <t>正本</t>
    </r>
    <r>
      <rPr>
        <b/>
        <u/>
        <sz val="18"/>
        <color rgb="FF00B050"/>
        <rFont val="標楷體"/>
        <family val="4"/>
        <charset val="136"/>
      </rPr>
      <t>掃描檔</t>
    </r>
    <phoneticPr fontId="3" type="noConversion"/>
  </si>
  <si>
    <r>
      <t>□19.</t>
    </r>
    <r>
      <rPr>
        <sz val="18"/>
        <color theme="1"/>
        <rFont val="標楷體"/>
        <family val="4"/>
        <charset val="136"/>
      </rPr>
      <t>其他相關證明文件</t>
    </r>
    <r>
      <rPr>
        <b/>
        <sz val="18"/>
        <color rgb="FFFF0000"/>
        <rFont val="標楷體"/>
        <family val="4"/>
        <charset val="136"/>
      </rPr>
      <t>正本</t>
    </r>
    <r>
      <rPr>
        <b/>
        <u/>
        <sz val="18"/>
        <color rgb="FF00B050"/>
        <rFont val="標楷體"/>
        <family val="4"/>
        <charset val="136"/>
      </rPr>
      <t>掃描檔</t>
    </r>
    <r>
      <rPr>
        <b/>
        <sz val="18"/>
        <color rgb="FFFF0000"/>
        <rFont val="標楷體"/>
        <family val="4"/>
        <charset val="136"/>
      </rPr>
      <t>(請自填)</t>
    </r>
    <r>
      <rPr>
        <b/>
        <sz val="18"/>
        <color theme="1"/>
        <rFont val="標楷體"/>
        <family val="4"/>
        <charset val="136"/>
      </rPr>
      <t>:</t>
    </r>
    <r>
      <rPr>
        <b/>
        <u/>
        <sz val="18"/>
        <color theme="1"/>
        <rFont val="標楷體"/>
        <family val="4"/>
        <charset val="136"/>
      </rPr>
      <t xml:space="preserve">                                                                   </t>
    </r>
    <phoneticPr fontId="3" type="noConversion"/>
  </si>
  <si>
    <r>
      <t>□16.急難救助</t>
    </r>
    <r>
      <rPr>
        <sz val="18"/>
        <color theme="1"/>
        <rFont val="標楷體"/>
        <family val="4"/>
        <charset val="136"/>
      </rPr>
      <t>相關證明文件</t>
    </r>
    <r>
      <rPr>
        <b/>
        <u/>
        <sz val="18"/>
        <color rgb="FFFF0000"/>
        <rFont val="標楷體"/>
        <family val="4"/>
        <charset val="136"/>
      </rPr>
      <t>正本</t>
    </r>
    <r>
      <rPr>
        <b/>
        <u/>
        <sz val="18"/>
        <color rgb="FF00B050"/>
        <rFont val="標楷體"/>
        <family val="4"/>
        <charset val="136"/>
      </rPr>
      <t>掃描檔</t>
    </r>
    <r>
      <rPr>
        <b/>
        <sz val="18"/>
        <color rgb="FFFF0000"/>
        <rFont val="標楷體"/>
        <family val="4"/>
        <charset val="136"/>
      </rPr>
      <t xml:space="preserve"> 
    (以基金會規定之</t>
    </r>
    <r>
      <rPr>
        <b/>
        <u/>
        <sz val="18"/>
        <color rgb="FFFF0000"/>
        <rFont val="標楷體"/>
        <family val="4"/>
        <charset val="136"/>
      </rPr>
      <t>申請截止日往前推算3個月內</t>
    </r>
    <r>
      <rPr>
        <b/>
        <sz val="18"/>
        <color rgb="FFFF0000"/>
        <rFont val="標楷體"/>
        <family val="4"/>
        <charset val="136"/>
      </rPr>
      <t xml:space="preserve">發生之證明文件)
    (須加蓋或加簽「與正本相符」、申請人簽名、學校承辦人簽名加蓋職章)
 </t>
    </r>
    <r>
      <rPr>
        <sz val="18"/>
        <rFont val="標楷體"/>
        <family val="4"/>
        <charset val="136"/>
      </rPr>
      <t xml:space="preserve"> □(1)「患重大傷病」:檢附公立或財團法人醫療院所之
       ①診斷書</t>
    </r>
    <r>
      <rPr>
        <b/>
        <u/>
        <sz val="18"/>
        <color rgb="FFFF0000"/>
        <rFont val="標楷體"/>
        <family val="4"/>
        <charset val="136"/>
      </rPr>
      <t>正本</t>
    </r>
    <r>
      <rPr>
        <b/>
        <u/>
        <sz val="18"/>
        <color rgb="FF00B050"/>
        <rFont val="標楷體"/>
        <family val="4"/>
        <charset val="136"/>
      </rPr>
      <t>掃描檔</t>
    </r>
    <r>
      <rPr>
        <sz val="18"/>
        <rFont val="標楷體"/>
        <family val="4"/>
        <charset val="136"/>
      </rPr>
      <t>、②三個月內醫療費用收據或繳費證明</t>
    </r>
    <r>
      <rPr>
        <b/>
        <u/>
        <sz val="18"/>
        <color rgb="FFFF0000"/>
        <rFont val="標楷體"/>
        <family val="4"/>
        <charset val="136"/>
      </rPr>
      <t>正本</t>
    </r>
    <r>
      <rPr>
        <b/>
        <u/>
        <sz val="18"/>
        <color rgb="FF00B050"/>
        <rFont val="標楷體"/>
        <family val="4"/>
        <charset val="136"/>
      </rPr>
      <t>掃描檔</t>
    </r>
    <r>
      <rPr>
        <sz val="18"/>
        <rFont val="標楷體"/>
        <family val="4"/>
        <charset val="136"/>
      </rPr>
      <t xml:space="preserve"> 。
或□(2)「家庭突遭重大變故」:檢附事故證明書</t>
    </r>
    <r>
      <rPr>
        <b/>
        <u/>
        <sz val="18"/>
        <color rgb="FFFF0000"/>
        <rFont val="標楷體"/>
        <family val="4"/>
        <charset val="136"/>
      </rPr>
      <t>正本</t>
    </r>
    <r>
      <rPr>
        <b/>
        <u/>
        <sz val="18"/>
        <color rgb="FF00B050"/>
        <rFont val="標楷體"/>
        <family val="4"/>
        <charset val="136"/>
      </rPr>
      <t>掃描檔</t>
    </r>
    <r>
      <rPr>
        <sz val="16"/>
        <rFont val="標楷體"/>
        <family val="4"/>
        <charset val="136"/>
      </rPr>
      <t xml:space="preserve">(死亡、意外、天然災害)。 </t>
    </r>
    <phoneticPr fontId="3" type="noConversion"/>
  </si>
  <si>
    <r>
      <rPr>
        <b/>
        <sz val="18"/>
        <color rgb="FFFF0000"/>
        <rFont val="標楷體"/>
        <family val="4"/>
        <charset val="136"/>
      </rPr>
      <t>備註:</t>
    </r>
    <r>
      <rPr>
        <b/>
        <sz val="18"/>
        <color rgb="FF0000FF"/>
        <rFont val="標楷體"/>
        <family val="4"/>
        <charset val="136"/>
      </rPr>
      <t xml:space="preserve">
一、</t>
    </r>
    <r>
      <rPr>
        <b/>
        <u/>
        <sz val="20"/>
        <color rgb="FF0000FF"/>
        <rFont val="標楷體"/>
        <family val="4"/>
        <charset val="136"/>
      </rPr>
      <t>學生</t>
    </r>
    <r>
      <rPr>
        <b/>
        <sz val="18"/>
        <color rgb="FF0000FF"/>
        <rFont val="標楷體"/>
        <family val="4"/>
        <charset val="136"/>
      </rPr>
      <t>提交</t>
    </r>
    <r>
      <rPr>
        <b/>
        <sz val="20"/>
        <color rgb="FFFF0000"/>
        <rFont val="標楷體"/>
        <family val="4"/>
        <charset val="136"/>
      </rPr>
      <t>「應備」文件第1至第9項</t>
    </r>
    <r>
      <rPr>
        <b/>
        <u val="double"/>
        <sz val="20"/>
        <color rgb="FFFF0000"/>
        <rFont val="標楷體"/>
        <family val="4"/>
        <charset val="136"/>
      </rPr>
      <t>正本</t>
    </r>
    <r>
      <rPr>
        <b/>
        <u val="double"/>
        <sz val="20"/>
        <color rgb="FF008000"/>
        <rFont val="標楷體"/>
        <family val="4"/>
        <charset val="136"/>
      </rPr>
      <t>掃描檔、相關電子檔</t>
    </r>
    <r>
      <rPr>
        <b/>
        <sz val="18"/>
        <color rgb="FF0000FF"/>
        <rFont val="標楷體"/>
        <family val="4"/>
        <charset val="136"/>
      </rPr>
      <t>供</t>
    </r>
    <r>
      <rPr>
        <b/>
        <u/>
        <sz val="18"/>
        <color rgb="FF0000FF"/>
        <rFont val="標楷體"/>
        <family val="4"/>
        <charset val="136"/>
      </rPr>
      <t xml:space="preserve">師長承
</t>
    </r>
    <r>
      <rPr>
        <b/>
        <sz val="18"/>
        <color rgb="FF0000FF"/>
        <rFont val="標楷體"/>
        <family val="4"/>
        <charset val="136"/>
      </rPr>
      <t xml:space="preserve">    </t>
    </r>
    <r>
      <rPr>
        <b/>
        <u/>
        <sz val="18"/>
        <color rgb="FF0000FF"/>
        <rFont val="標楷體"/>
        <family val="4"/>
        <charset val="136"/>
      </rPr>
      <t>辦人</t>
    </r>
    <r>
      <rPr>
        <b/>
        <sz val="18"/>
        <color rgb="FF0000FF"/>
        <rFont val="標楷體"/>
        <family val="4"/>
        <charset val="136"/>
      </rPr>
      <t xml:space="preserve">初審無誤後
</t>
    </r>
    <r>
      <rPr>
        <sz val="18"/>
        <color theme="1"/>
        <rFont val="Wingdings"/>
        <charset val="2"/>
      </rPr>
      <t>è</t>
    </r>
    <r>
      <rPr>
        <b/>
        <sz val="18"/>
        <color rgb="FF0000FF"/>
        <rFont val="標楷體"/>
        <family val="4"/>
        <charset val="136"/>
      </rPr>
      <t>再由</t>
    </r>
    <r>
      <rPr>
        <b/>
        <u/>
        <sz val="20"/>
        <color rgb="FF0000FF"/>
        <rFont val="標楷體"/>
        <family val="4"/>
        <charset val="136"/>
      </rPr>
      <t>師長承辦人</t>
    </r>
    <r>
      <rPr>
        <b/>
        <u val="double"/>
        <sz val="20"/>
        <color rgb="FFFF0000"/>
        <rFont val="標楷體"/>
        <family val="4"/>
        <charset val="136"/>
      </rPr>
      <t>合併</t>
    </r>
    <r>
      <rPr>
        <b/>
        <sz val="20"/>
        <color rgb="FFFF0000"/>
        <rFont val="標楷體"/>
        <family val="4"/>
        <charset val="136"/>
      </rPr>
      <t>各學生之申請總表excel檔</t>
    </r>
    <r>
      <rPr>
        <sz val="18"/>
        <color rgb="FF0000FF"/>
        <rFont val="標楷體"/>
        <family val="4"/>
        <charset val="136"/>
      </rPr>
      <t>(依「申請總表各編號」對
  照相對應之「家庭成員編號」，例</t>
    </r>
    <r>
      <rPr>
        <b/>
        <sz val="20"/>
        <color rgb="FFFF0000"/>
        <rFont val="標楷體"/>
        <family val="4"/>
        <charset val="136"/>
      </rPr>
      <t>【申請總表編號1學生】對照【編號 No1.
  家庭成員】</t>
    </r>
    <r>
      <rPr>
        <b/>
        <sz val="18"/>
        <color rgb="FF0000FF"/>
        <rFont val="標楷體"/>
        <family val="4"/>
        <charset val="136"/>
      </rPr>
      <t xml:space="preserve">) 
</t>
    </r>
    <r>
      <rPr>
        <sz val="18"/>
        <color theme="1"/>
        <rFont val="Wingdings"/>
        <charset val="2"/>
      </rPr>
      <t>è</t>
    </r>
    <r>
      <rPr>
        <b/>
        <u/>
        <sz val="20"/>
        <color rgb="FF0000FF"/>
        <rFont val="標楷體"/>
        <family val="4"/>
        <charset val="136"/>
      </rPr>
      <t>師長承辦人</t>
    </r>
    <r>
      <rPr>
        <b/>
        <sz val="18"/>
        <color rgb="FFFF0000"/>
        <rFont val="標楷體"/>
        <family val="4"/>
        <charset val="136"/>
      </rPr>
      <t>將所有文件(正本</t>
    </r>
    <r>
      <rPr>
        <b/>
        <sz val="18"/>
        <color rgb="FF008000"/>
        <rFont val="標楷體"/>
        <family val="4"/>
        <charset val="136"/>
      </rPr>
      <t>掃描檔、相關電子檔</t>
    </r>
    <r>
      <rPr>
        <b/>
        <sz val="18"/>
        <color rgb="FFFF0000"/>
        <rFont val="標楷體"/>
        <family val="4"/>
        <charset val="136"/>
      </rPr>
      <t>)</t>
    </r>
    <r>
      <rPr>
        <b/>
        <u val="double"/>
        <sz val="20"/>
        <color rgb="FF008000"/>
        <rFont val="標楷體"/>
        <family val="4"/>
        <charset val="136"/>
      </rPr>
      <t>上傳至敝基金會雲端</t>
    </r>
    <r>
      <rPr>
        <b/>
        <sz val="18"/>
        <color rgb="FF008000"/>
        <rFont val="標楷體"/>
        <family val="4"/>
        <charset val="136"/>
      </rPr>
      <t xml:space="preserve">。
</t>
    </r>
    <r>
      <rPr>
        <b/>
        <sz val="18"/>
        <color rgb="FFFF0000"/>
        <rFont val="新細明體"/>
        <family val="1"/>
        <charset val="136"/>
      </rPr>
      <t>※</t>
    </r>
    <r>
      <rPr>
        <b/>
        <sz val="18"/>
        <rFont val="標楷體"/>
        <family val="4"/>
        <charset val="136"/>
      </rPr>
      <t>學生配合師長承辦人事宜，如有更好之實際操作方式，依各校師長自行決定。</t>
    </r>
    <phoneticPr fontId="3" type="noConversion"/>
  </si>
  <si>
    <r>
      <rPr>
        <sz val="22"/>
        <color theme="1"/>
        <rFont val="標楷體"/>
        <family val="4"/>
        <charset val="136"/>
      </rPr>
      <t xml:space="preserve">                         黏貼處
</t>
    </r>
    <r>
      <rPr>
        <sz val="18"/>
        <color theme="1"/>
        <rFont val="標楷體"/>
        <family val="4"/>
        <charset val="136"/>
      </rPr>
      <t xml:space="preserve">
(1)請確認此郵局封面或內頁已載明</t>
    </r>
    <r>
      <rPr>
        <b/>
        <sz val="22"/>
        <color rgb="FFFF0000"/>
        <rFont val="標楷體"/>
        <family val="4"/>
        <charset val="136"/>
      </rPr>
      <t>銀行名稱、分行代號、帳號、戶名</t>
    </r>
    <r>
      <rPr>
        <sz val="18"/>
        <color theme="1"/>
        <rFont val="標楷體"/>
        <family val="4"/>
        <charset val="136"/>
      </rPr>
      <t>等資料
(2)請確認此為</t>
    </r>
    <r>
      <rPr>
        <u/>
        <sz val="22"/>
        <color rgb="FFFF0000"/>
        <rFont val="標楷體"/>
        <family val="4"/>
        <charset val="136"/>
      </rPr>
      <t>學生本人</t>
    </r>
    <r>
      <rPr>
        <sz val="18"/>
        <color theme="1"/>
        <rFont val="標楷體"/>
        <family val="4"/>
        <charset val="136"/>
      </rPr>
      <t>之</t>
    </r>
    <r>
      <rPr>
        <b/>
        <sz val="22"/>
        <color rgb="FFFF0000"/>
        <rFont val="標楷體"/>
        <family val="4"/>
        <charset val="136"/>
      </rPr>
      <t>郵局存摺</t>
    </r>
    <r>
      <rPr>
        <sz val="18"/>
        <color theme="1"/>
        <rFont val="標楷體"/>
        <family val="4"/>
        <charset val="136"/>
      </rPr>
      <t xml:space="preserve">影本
</t>
    </r>
    <r>
      <rPr>
        <sz val="22"/>
        <color rgb="FFFF0000"/>
        <rFont val="標楷體"/>
        <family val="4"/>
        <charset val="136"/>
      </rPr>
      <t>※</t>
    </r>
    <r>
      <rPr>
        <sz val="22"/>
        <color theme="1"/>
        <rFont val="標楷體"/>
        <family val="4"/>
        <charset val="136"/>
      </rPr>
      <t>請注意：若提供之帳戶非學生本人，基金會無法將款項匯入。</t>
    </r>
    <r>
      <rPr>
        <sz val="18"/>
        <color theme="1"/>
        <rFont val="標楷體"/>
        <family val="4"/>
        <charset val="136"/>
      </rPr>
      <t xml:space="preserve">
</t>
    </r>
    <phoneticPr fontId="3" type="noConversion"/>
  </si>
  <si>
    <t xml:space="preserve">戶籍地址：
</t>
    <phoneticPr fontId="3" type="noConversion"/>
  </si>
  <si>
    <t>電話：</t>
    <phoneticPr fontId="3" type="noConversion"/>
  </si>
  <si>
    <t xml:space="preserve">身份證字號：
</t>
    <phoneticPr fontId="3" type="noConversion"/>
  </si>
  <si>
    <r>
      <rPr>
        <b/>
        <u/>
        <sz val="16"/>
        <color theme="1"/>
        <rFont val="標楷體"/>
        <family val="4"/>
        <charset val="136"/>
      </rPr>
      <t>法定代理人/監護人</t>
    </r>
    <r>
      <rPr>
        <sz val="16"/>
        <color theme="1"/>
        <rFont val="標楷體"/>
        <family val="4"/>
        <charset val="136"/>
      </rPr>
      <t xml:space="preserve">
</t>
    </r>
    <r>
      <rPr>
        <sz val="16"/>
        <color rgb="FFFF0000"/>
        <rFont val="標楷體"/>
        <family val="4"/>
        <charset val="136"/>
      </rPr>
      <t xml:space="preserve">(※申請學生如已滿20歲，無需法代/監護人簽名)
</t>
    </r>
    <r>
      <rPr>
        <b/>
        <sz val="20"/>
        <rFont val="標楷體"/>
        <family val="4"/>
        <charset val="136"/>
      </rPr>
      <t xml:space="preserve">簽姓名   </t>
    </r>
    <phoneticPr fontId="3" type="noConversion"/>
  </si>
  <si>
    <r>
      <rPr>
        <b/>
        <u/>
        <sz val="16"/>
        <color theme="1"/>
        <rFont val="標楷體"/>
        <family val="4"/>
        <charset val="136"/>
      </rPr>
      <t>申請學生本人</t>
    </r>
    <r>
      <rPr>
        <sz val="16"/>
        <color theme="1"/>
        <rFont val="標楷體"/>
        <family val="4"/>
        <charset val="136"/>
      </rPr>
      <t xml:space="preserve">(受告知人)即同意人
</t>
    </r>
    <r>
      <rPr>
        <b/>
        <sz val="20"/>
        <color theme="1"/>
        <rFont val="標楷體"/>
        <family val="4"/>
        <charset val="136"/>
      </rPr>
      <t>簽姓名</t>
    </r>
    <phoneticPr fontId="3" type="noConversion"/>
  </si>
  <si>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</si>
  <si>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</si>
  <si>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t xml:space="preserve">三、其他私人單位獎補助 </t>
    </r>
    <r>
      <rPr>
        <b/>
        <sz val="18"/>
        <color rgb="FF006600"/>
        <rFont val="標楷體"/>
        <family val="4"/>
        <charset val="136"/>
      </rPr>
      <t>(申請總表excel檔AG至AM欄)</t>
    </r>
    <phoneticPr fontId="3" type="noConversion"/>
  </si>
  <si>
    <t>T987654321</t>
    <phoneticPr fontId="3" type="noConversion"/>
  </si>
  <si>
    <r>
      <t>*學生</t>
    </r>
    <r>
      <rPr>
        <b/>
        <sz val="18"/>
        <color rgb="FFFF0000"/>
        <rFont val="新細明體"/>
        <family val="1"/>
        <charset val="136"/>
        <scheme val="minor"/>
      </rPr>
      <t>戶籍</t>
    </r>
    <r>
      <rPr>
        <b/>
        <sz val="16"/>
        <color indexed="8"/>
        <rFont val="新細明體"/>
        <family val="1"/>
        <charset val="136"/>
        <scheme val="minor"/>
      </rPr>
      <t xml:space="preserve">地址
home address of student
</t>
    </r>
    <r>
      <rPr>
        <b/>
        <sz val="16"/>
        <color rgb="FFFF00FF"/>
        <rFont val="新細明體"/>
        <family val="1"/>
        <charset val="136"/>
        <scheme val="minor"/>
      </rPr>
      <t>★</t>
    </r>
    <r>
      <rPr>
        <b/>
        <sz val="18"/>
        <color rgb="FFFF0000"/>
        <rFont val="新細明體"/>
        <family val="1"/>
        <charset val="136"/>
        <scheme val="minor"/>
      </rPr>
      <t>縣 市 鄉 鎮 區里 鄰 路 街 號</t>
    </r>
    <r>
      <rPr>
        <b/>
        <sz val="16"/>
        <color rgb="FFFF0000"/>
        <rFont val="新細明體"/>
        <family val="1"/>
        <charset val="136"/>
        <scheme val="minor"/>
      </rPr>
      <t>等皆須填列。</t>
    </r>
    <phoneticPr fontId="3" type="noConversion"/>
  </si>
  <si>
    <t xml:space="preserve">身份證字號:
</t>
    <phoneticPr fontId="3" type="noConversion"/>
  </si>
  <si>
    <t xml:space="preserve">電話：
</t>
    <phoneticPr fontId="3" type="noConversion"/>
  </si>
  <si>
    <r>
      <t>法定代理人/監護人</t>
    </r>
    <r>
      <rPr>
        <b/>
        <sz val="20"/>
        <color theme="1"/>
        <rFont val="標楷體"/>
        <family val="4"/>
        <charset val="136"/>
      </rPr>
      <t>簽姓名</t>
    </r>
    <r>
      <rPr>
        <sz val="20"/>
        <color theme="1"/>
        <rFont val="標楷體"/>
        <family val="4"/>
        <charset val="136"/>
      </rPr>
      <t>:</t>
    </r>
    <phoneticPr fontId="3" type="noConversion"/>
  </si>
  <si>
    <t>P8</t>
    <phoneticPr fontId="3" type="noConversion"/>
  </si>
  <si>
    <r>
      <rPr>
        <sz val="16"/>
        <color theme="1"/>
        <rFont val="新細明體"/>
        <family val="1"/>
        <charset val="136"/>
        <scheme val="minor"/>
      </rPr>
      <t>十、平常或假日</t>
    </r>
    <r>
      <rPr>
        <b/>
        <sz val="16"/>
        <color indexed="8"/>
        <rFont val="新細明體"/>
        <family val="1"/>
        <charset val="136"/>
        <scheme val="minor"/>
      </rPr>
      <t>最喜歡的課後休閒活動</t>
    </r>
    <r>
      <rPr>
        <sz val="16"/>
        <color indexed="8"/>
        <rFont val="新細明體"/>
        <family val="1"/>
        <charset val="136"/>
        <scheme val="minor"/>
      </rPr>
      <t>是什麼?它帶給你</t>
    </r>
    <r>
      <rPr>
        <b/>
        <sz val="16"/>
        <color indexed="8"/>
        <rFont val="新細明體"/>
        <family val="1"/>
        <charset val="136"/>
        <scheme val="minor"/>
      </rPr>
      <t>什麼收穫</t>
    </r>
    <r>
      <rPr>
        <sz val="16"/>
        <color indexed="8"/>
        <rFont val="新細明體"/>
        <family val="1"/>
        <charset val="136"/>
        <scheme val="minor"/>
      </rPr>
      <t>?</t>
    </r>
    <r>
      <rPr>
        <sz val="14"/>
        <color indexed="8"/>
        <rFont val="新細明體"/>
        <family val="1"/>
        <charset val="136"/>
        <scheme val="minor"/>
      </rPr>
      <t xml:space="preserve">
</t>
    </r>
    <r>
      <rPr>
        <sz val="16"/>
        <color indexed="12"/>
        <rFont val="新細明體"/>
        <family val="1"/>
        <charset val="136"/>
        <scheme val="minor"/>
      </rPr>
      <t>(例1.</t>
    </r>
    <r>
      <rPr>
        <b/>
        <sz val="16"/>
        <color indexed="12"/>
        <rFont val="新細明體"/>
        <family val="1"/>
        <charset val="136"/>
        <scheme val="minor"/>
      </rPr>
      <t>課後休閒活動</t>
    </r>
    <r>
      <rPr>
        <sz val="16"/>
        <color indexed="12"/>
        <rFont val="新細明體"/>
        <family val="1"/>
        <charset val="136"/>
        <scheme val="minor"/>
      </rPr>
      <t>:與長輩聊天)
(例2.</t>
    </r>
    <r>
      <rPr>
        <b/>
        <sz val="16"/>
        <color indexed="12"/>
        <rFont val="新細明體"/>
        <family val="1"/>
        <charset val="136"/>
        <scheme val="minor"/>
      </rPr>
      <t>收穫:</t>
    </r>
    <r>
      <rPr>
        <sz val="16"/>
        <color indexed="12"/>
        <rFont val="新細明體"/>
        <family val="1"/>
        <charset val="136"/>
        <scheme val="minor"/>
      </rPr>
      <t>吸收人生經驗)</t>
    </r>
    <phoneticPr fontId="6" type="noConversion"/>
  </si>
  <si>
    <r>
      <rPr>
        <sz val="16"/>
        <color theme="1"/>
        <rFont val="新細明體"/>
        <family val="1"/>
        <charset val="136"/>
        <scheme val="minor"/>
      </rPr>
      <t>九、承第八題，</t>
    </r>
    <r>
      <rPr>
        <b/>
        <sz val="16"/>
        <color indexed="8"/>
        <rFont val="新細明體"/>
        <family val="1"/>
        <charset val="136"/>
        <scheme val="minor"/>
      </rPr>
      <t>如無達到</t>
    </r>
    <r>
      <rPr>
        <sz val="16"/>
        <color indexed="8"/>
        <rFont val="新細明體"/>
        <family val="1"/>
        <charset val="136"/>
        <scheme val="minor"/>
      </rPr>
      <t>自我期許之學習目標，請問</t>
    </r>
    <r>
      <rPr>
        <b/>
        <sz val="16"/>
        <color indexed="8"/>
        <rFont val="新細明體"/>
        <family val="1"/>
        <charset val="136"/>
        <scheme val="minor"/>
      </rPr>
      <t>原因為何</t>
    </r>
    <r>
      <rPr>
        <sz val="16"/>
        <color indexed="8"/>
        <rFont val="新細明體"/>
        <family val="1"/>
        <charset val="136"/>
        <scheme val="minor"/>
      </rPr>
      <t>？渴求</t>
    </r>
    <r>
      <rPr>
        <b/>
        <sz val="16"/>
        <color indexed="8"/>
        <rFont val="新細明體"/>
        <family val="1"/>
        <charset val="136"/>
        <scheme val="minor"/>
      </rPr>
      <t>如何改善</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原因:</t>
    </r>
    <r>
      <rPr>
        <sz val="15"/>
        <color indexed="12"/>
        <rFont val="新細明體"/>
        <family val="1"/>
        <charset val="136"/>
        <scheme val="minor"/>
      </rPr>
      <t>無法融會貫通子句之類型及運用技巧)
(例2.</t>
    </r>
    <r>
      <rPr>
        <b/>
        <sz val="15"/>
        <color indexed="12"/>
        <rFont val="新細明體"/>
        <family val="1"/>
        <charset val="136"/>
        <scheme val="minor"/>
      </rPr>
      <t>改善方法:</t>
    </r>
    <r>
      <rPr>
        <sz val="15"/>
        <color indexed="12"/>
        <rFont val="新細明體"/>
        <family val="1"/>
        <charset val="136"/>
        <scheme val="minor"/>
      </rPr>
      <t>至書局多翻閱不同書籍教法，針對各種子句之用法及例句做綜合整理，並多加練習，以達熟能生巧)</t>
    </r>
    <phoneticPr fontId="6" type="noConversion"/>
  </si>
  <si>
    <r>
      <rPr>
        <sz val="16"/>
        <color theme="1"/>
        <rFont val="新細明體"/>
        <family val="1"/>
        <charset val="136"/>
        <scheme val="minor"/>
      </rPr>
      <t>四、承第三題，針對該</t>
    </r>
    <r>
      <rPr>
        <u/>
        <sz val="16"/>
        <color indexed="8"/>
        <rFont val="新細明體"/>
        <family val="1"/>
        <charset val="136"/>
        <scheme val="minor"/>
      </rPr>
      <t>弱項學科題型</t>
    </r>
    <r>
      <rPr>
        <sz val="16"/>
        <color indexed="8"/>
        <rFont val="新細明體"/>
        <family val="1"/>
        <charset val="136"/>
        <scheme val="minor"/>
      </rPr>
      <t>，你期許自己</t>
    </r>
    <r>
      <rPr>
        <b/>
        <sz val="16"/>
        <color indexed="8"/>
        <rFont val="新細明體"/>
        <family val="1"/>
        <charset val="136"/>
        <scheme val="minor"/>
      </rPr>
      <t>如何突破學習瓶頸</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(例.增加記憶更多有機化合物的分子結構)</t>
    </r>
    <phoneticPr fontId="6" type="noConversion"/>
  </si>
  <si>
    <r>
      <rPr>
        <b/>
        <sz val="16"/>
        <color indexed="8"/>
        <rFont val="新細明體"/>
        <family val="1"/>
        <charset val="136"/>
        <scheme val="minor"/>
      </rPr>
      <t>五、提供1張照片</t>
    </r>
    <r>
      <rPr>
        <sz val="16"/>
        <color indexed="8"/>
        <rFont val="新細明體"/>
        <family val="1"/>
        <charset val="136"/>
        <scheme val="minor"/>
      </rPr>
      <t>或</t>
    </r>
    <r>
      <rPr>
        <b/>
        <sz val="16"/>
        <color indexed="8"/>
        <rFont val="新細明體"/>
        <family val="1"/>
        <charset val="136"/>
        <scheme val="minor"/>
      </rPr>
      <t>1份短片(皆需</t>
    </r>
    <r>
      <rPr>
        <b/>
        <sz val="18"/>
        <color indexed="8"/>
        <rFont val="新細明體"/>
        <family val="1"/>
        <charset val="136"/>
        <scheme val="minor"/>
      </rPr>
      <t>內含</t>
    </r>
    <r>
      <rPr>
        <b/>
        <u/>
        <sz val="18"/>
        <color indexed="8"/>
        <rFont val="新細明體"/>
        <family val="1"/>
        <charset val="136"/>
        <scheme val="minor"/>
      </rPr>
      <t>學生本人</t>
    </r>
    <r>
      <rPr>
        <sz val="18"/>
        <color indexed="8"/>
        <rFont val="新細明體"/>
        <family val="1"/>
        <charset val="136"/>
        <scheme val="minor"/>
      </rPr>
      <t>及</t>
    </r>
    <r>
      <rPr>
        <b/>
        <u/>
        <sz val="18"/>
        <color indexed="8"/>
        <rFont val="新細明體"/>
        <family val="1"/>
        <charset val="136"/>
        <scheme val="minor"/>
      </rPr>
      <t>被感謝人</t>
    </r>
    <r>
      <rPr>
        <b/>
        <sz val="18"/>
        <color indexed="8"/>
        <rFont val="新細明體"/>
        <family val="1"/>
        <charset val="136"/>
        <scheme val="minor"/>
      </rPr>
      <t>)。</t>
    </r>
    <r>
      <rPr>
        <sz val="18"/>
        <color indexed="8"/>
        <rFont val="新細明體"/>
        <family val="1"/>
        <charset val="136"/>
        <scheme val="minor"/>
      </rPr>
      <t xml:space="preserve">
插入照片步驟如下:
插入→圖片→檔案名稱→即可插入圖片。</t>
    </r>
    <r>
      <rPr>
        <sz val="14"/>
        <color indexed="8"/>
        <rFont val="新細明體"/>
        <family val="1"/>
        <charset val="136"/>
        <scheme val="minor"/>
      </rPr>
      <t xml:space="preserve">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</si>
  <si>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
學生</t>
    </r>
    <r>
      <rPr>
        <b/>
        <sz val="20"/>
        <color theme="1"/>
        <rFont val="標楷體"/>
        <family val="4"/>
        <charset val="136"/>
      </rPr>
      <t>簽姓名:</t>
    </r>
    <r>
      <rPr>
        <sz val="20"/>
        <color theme="1"/>
        <rFont val="標楷體"/>
        <family val="4"/>
        <charset val="136"/>
      </rPr>
      <t xml:space="preserve">
</t>
    </r>
    <phoneticPr fontId="3" type="noConversion"/>
  </si>
  <si>
    <t>立同意書人</t>
    <phoneticPr fontId="3" type="noConversion"/>
  </si>
  <si>
    <t>P5</t>
    <phoneticPr fontId="3" type="noConversion"/>
  </si>
  <si>
    <t>P6</t>
    <phoneticPr fontId="3" type="noConversion"/>
  </si>
  <si>
    <t>P7</t>
    <phoneticPr fontId="3" type="noConversion"/>
  </si>
  <si>
    <r>
      <t xml:space="preserve">為遵守個人資料保護法規定，並保障當事人之權利，謹依法告知下列事項：
</t>
    </r>
    <r>
      <rPr>
        <b/>
        <sz val="18"/>
        <color theme="1"/>
        <rFont val="標楷體"/>
        <family val="4"/>
        <charset val="136"/>
      </rPr>
      <t>一、機關名稱：</t>
    </r>
    <r>
      <rPr>
        <sz val="18"/>
        <color theme="1"/>
        <rFont val="標楷體"/>
        <family val="4"/>
        <charset val="136"/>
      </rPr>
      <t xml:space="preserve">財團法人廣源慈善基金會(以下稱本基金會)
</t>
    </r>
    <r>
      <rPr>
        <b/>
        <sz val="18"/>
        <color theme="1"/>
        <rFont val="標楷體"/>
        <family val="4"/>
        <charset val="136"/>
      </rPr>
      <t>二、蒐集特定目的：</t>
    </r>
    <r>
      <rPr>
        <sz val="18"/>
        <color theme="1"/>
        <rFont val="標楷體"/>
        <family val="4"/>
        <charset val="136"/>
      </rPr>
      <t xml:space="preserve">助學金、獎學金、急難救助金､公益相關活動及管理、其他經營合於組織章程所定之業務、一切合法範圍。。
</t>
    </r>
    <r>
      <rPr>
        <b/>
        <sz val="18"/>
        <color theme="1"/>
        <rFont val="標楷體"/>
        <family val="4"/>
        <charset val="136"/>
      </rPr>
      <t>三、個人資料之類別：</t>
    </r>
    <r>
      <rPr>
        <sz val="18"/>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8"/>
        <color theme="1"/>
        <rFont val="標楷體"/>
        <family val="4"/>
        <charset val="136"/>
      </rPr>
      <t>四、個人資料利用之期間、地區、對象及方式：</t>
    </r>
    <r>
      <rPr>
        <sz val="18"/>
        <color theme="1"/>
        <rFont val="標楷體"/>
        <family val="4"/>
        <charset val="136"/>
      </rPr>
      <t xml:space="preserve">
</t>
    </r>
    <r>
      <rPr>
        <b/>
        <sz val="18"/>
        <color theme="1"/>
        <rFont val="標楷體"/>
        <family val="4"/>
        <charset val="136"/>
      </rPr>
      <t xml:space="preserve">(一)期間: </t>
    </r>
    <r>
      <rPr>
        <sz val="18"/>
        <color theme="1"/>
        <rFont val="標楷體"/>
        <family val="4"/>
        <charset val="136"/>
      </rPr>
      <t xml:space="preserve">個人資料蒐集之特定目的存續期間，依相關法令規定之保存年限（如：會計稅法等），本基金會因執行業務所必須之保存期間。
</t>
    </r>
    <r>
      <rPr>
        <b/>
        <sz val="18"/>
        <color theme="1"/>
        <rFont val="標楷體"/>
        <family val="4"/>
        <charset val="136"/>
      </rPr>
      <t>(二)地區：</t>
    </r>
    <r>
      <rPr>
        <sz val="18"/>
        <color theme="1"/>
        <rFont val="標楷體"/>
        <family val="4"/>
        <charset val="136"/>
      </rPr>
      <t xml:space="preserve">中華民國主權範圍內及美國主權範圍內
</t>
    </r>
    <r>
      <rPr>
        <b/>
        <sz val="18"/>
        <color theme="1"/>
        <rFont val="標楷體"/>
        <family val="4"/>
        <charset val="136"/>
      </rPr>
      <t>(三)對象：</t>
    </r>
    <r>
      <rPr>
        <sz val="18"/>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8"/>
        <color theme="1"/>
        <rFont val="標楷體"/>
        <family val="4"/>
        <charset val="136"/>
      </rPr>
      <t>(四)方式：</t>
    </r>
    <r>
      <rPr>
        <sz val="18"/>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8"/>
        <color theme="1"/>
        <rFont val="標楷體"/>
        <family val="4"/>
        <charset val="136"/>
      </rPr>
      <t>五、依個資法第3條規定，當事人可行使以下權利：</t>
    </r>
    <r>
      <rPr>
        <sz val="18"/>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8"/>
        <color theme="1"/>
        <rFont val="標楷體"/>
        <family val="4"/>
        <charset val="136"/>
      </rPr>
      <t>六、同意若未提供正確個人資料，或不同意本基金會蒐集、處理及利用您的個人資料，本基金會將無法提供您特定目的範圍內之相關服務。</t>
    </r>
    <r>
      <rPr>
        <sz val="18"/>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</si>
  <si>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5</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(6</t>
    </r>
    <r>
      <rPr>
        <b/>
        <i/>
        <sz val="16"/>
        <color theme="1"/>
        <rFont val="Microsoft YaHei Light"/>
        <family val="2"/>
        <charset val="134"/>
      </rPr>
      <t>、7、8</t>
    </r>
    <r>
      <rPr>
        <b/>
        <sz val="16"/>
        <color theme="1"/>
        <rFont val="Microsoft YaHei Light"/>
        <family val="2"/>
        <charset val="134"/>
      </rPr>
      <t>頁不用列印掃描)</t>
    </r>
    <r>
      <rPr>
        <sz val="16"/>
        <color theme="1"/>
        <rFont val="Microsoft YaHei Light"/>
        <family val="2"/>
        <charset val="134"/>
      </rPr>
      <t xml:space="preserve">
</t>
    </r>
    <phoneticPr fontId="3" type="noConversion"/>
  </si>
  <si>
    <t>各位師長好:</t>
  </si>
  <si>
    <r>
      <t>填列完整*</t>
    </r>
    <r>
      <rPr>
        <b/>
        <sz val="18"/>
        <color rgb="FFFF0000"/>
        <rFont val="標楷體"/>
        <family val="4"/>
        <charset val="136"/>
      </rPr>
      <t>步驟1.( 第8列之B欄至CN欄)</t>
    </r>
    <r>
      <rPr>
        <sz val="16"/>
        <color theme="1"/>
        <rFont val="標楷體"/>
        <family val="4"/>
        <charset val="136"/>
      </rPr>
      <t>及</t>
    </r>
    <r>
      <rPr>
        <b/>
        <sz val="18"/>
        <color rgb="FFFF0000"/>
        <rFont val="標楷體"/>
        <family val="4"/>
        <charset val="136"/>
      </rPr>
      <t>步驟2.( A至M欄)</t>
    </r>
    <r>
      <rPr>
        <sz val="16"/>
        <color theme="1"/>
        <rFont val="標楷體"/>
        <family val="4"/>
        <charset val="136"/>
      </rPr>
      <t>，</t>
    </r>
    <r>
      <rPr>
        <sz val="16"/>
        <color theme="1"/>
        <rFont val="新細明體"/>
        <family val="1"/>
        <charset val="136"/>
      </rPr>
      <t>→</t>
    </r>
    <r>
      <rPr>
        <sz val="16"/>
        <color theme="1"/>
        <rFont val="標楷體"/>
        <family val="4"/>
        <charset val="136"/>
      </rPr>
      <t>再去列印*</t>
    </r>
    <r>
      <rPr>
        <b/>
        <sz val="18"/>
        <color rgb="FFFF0000"/>
        <rFont val="標楷體"/>
        <family val="4"/>
        <charset val="136"/>
      </rPr>
      <t>步驟3.(A4列印第1至第5頁)</t>
    </r>
  </si>
  <si>
    <r>
      <t>→依照選擇題交的*</t>
    </r>
    <r>
      <rPr>
        <b/>
        <sz val="16"/>
        <color rgb="FFFF0000"/>
        <rFont val="標楷體"/>
        <family val="4"/>
        <charset val="136"/>
      </rPr>
      <t>期初三選一</t>
    </r>
    <r>
      <rPr>
        <b/>
        <sz val="16"/>
        <color theme="1"/>
        <rFont val="標楷體"/>
        <family val="4"/>
        <charset val="136"/>
      </rPr>
      <t>，去列印附件四~四之三</t>
    </r>
    <r>
      <rPr>
        <b/>
        <sz val="16"/>
        <color rgb="FFFF0000"/>
        <rFont val="標楷體"/>
        <family val="4"/>
        <charset val="136"/>
      </rPr>
      <t>其中一份</t>
    </r>
  </si>
  <si>
    <t xml:space="preserve">  □(附件四)愛的擁抱學習單同意書 A4列印</t>
  </si>
  <si>
    <t>或□(附件四之一)感恩互助單同意書 A4列印</t>
  </si>
  <si>
    <t>或□(附件四之二)期許改變單同意書 A4列印</t>
  </si>
  <si>
    <r>
      <t>→</t>
    </r>
    <r>
      <rPr>
        <b/>
        <sz val="20"/>
        <color rgb="FFFF0000"/>
        <rFont val="標楷體"/>
        <family val="4"/>
        <charset val="136"/>
      </rPr>
      <t>無誤後，再上傳</t>
    </r>
    <r>
      <rPr>
        <sz val="18"/>
        <color theme="1"/>
        <rFont val="標楷體"/>
        <family val="4"/>
        <charset val="136"/>
      </rPr>
      <t>至</t>
    </r>
    <r>
      <rPr>
        <b/>
        <u/>
        <sz val="18"/>
        <color theme="1"/>
        <rFont val="標楷體"/>
        <family val="4"/>
        <charset val="136"/>
      </rPr>
      <t>基金會官網會員專區。</t>
    </r>
  </si>
  <si>
    <r>
      <t>非常感謝師長們共同為需要的學生而努力，期望學生們也能永遠保持感恩分享的心，與基金會能夠多加互動!</t>
    </r>
    <r>
      <rPr>
        <sz val="12"/>
        <color theme="1"/>
        <rFont val="Calibri"/>
        <family val="2"/>
      </rPr>
      <t xml:space="preserve">  </t>
    </r>
  </si>
  <si>
    <t>0932123456</t>
    <phoneticPr fontId="3" type="noConversion"/>
  </si>
  <si>
    <t>123@gmail.com</t>
    <phoneticPr fontId="3" type="noConversion"/>
  </si>
  <si>
    <t>1：租屋</t>
    <phoneticPr fontId="3" type="noConversion"/>
  </si>
  <si>
    <t>高雄市立海青高級工商職業學校</t>
    <phoneticPr fontId="3" type="noConversion"/>
  </si>
  <si>
    <t>高雄市立甲仙國民中學</t>
  </si>
  <si>
    <t>新北市立板橋國民中學</t>
  </si>
  <si>
    <r>
      <t>請</t>
    </r>
    <r>
      <rPr>
        <b/>
        <u/>
        <sz val="18"/>
        <color indexed="8"/>
        <rFont val="新細明體"/>
        <family val="1"/>
        <charset val="136"/>
        <scheme val="minor"/>
      </rPr>
      <t>學校承辦人</t>
    </r>
    <r>
      <rPr>
        <b/>
        <sz val="18"/>
        <color indexed="8"/>
        <rFont val="新細明體"/>
        <family val="1"/>
        <charset val="136"/>
        <scheme val="minor"/>
      </rPr>
      <t>於</t>
    </r>
    <r>
      <rPr>
        <b/>
        <sz val="20"/>
        <color rgb="FFFF0000"/>
        <rFont val="新細明體"/>
        <family val="1"/>
        <charset val="136"/>
        <scheme val="minor"/>
      </rPr>
      <t>西元2025年8月20日前</t>
    </r>
    <r>
      <rPr>
        <b/>
        <sz val="18"/>
        <color indexed="8"/>
        <rFont val="新細明體"/>
        <family val="1"/>
        <charset val="136"/>
        <scheme val="minor"/>
      </rPr>
      <t>填列，並e-mail至基金會</t>
    </r>
    <r>
      <rPr>
        <b/>
        <sz val="20"/>
        <color indexed="8"/>
        <rFont val="新細明體"/>
        <family val="1"/>
        <charset val="136"/>
        <scheme val="minor"/>
      </rPr>
      <t xml:space="preserve"> public@gycf.com.tw</t>
    </r>
    <phoneticPr fontId="3" type="noConversion"/>
  </si>
  <si>
    <t>※申請人如已滿18歲，無需法定代理人/監護人簽名。</t>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</si>
  <si>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</si>
  <si>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rPr>
        <b/>
        <sz val="18"/>
        <color rgb="FFFF0000"/>
        <rFont val="標楷體"/>
        <family val="4"/>
        <charset val="136"/>
      </rPr>
      <t xml:space="preserve">※申請人如已滿18歲，無需法定代理人/監護人簽名。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</si>
  <si>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t xml:space="preserve">(如已滿18歲，則無需法定代理人/監護人簽名) 
</t>
    <phoneticPr fontId="3" type="noConversion"/>
  </si>
  <si>
    <r>
      <rPr>
        <sz val="50"/>
        <color rgb="FF0000FF"/>
        <rFont val="新細明體"/>
        <family val="1"/>
        <charset val="136"/>
        <scheme val="minor"/>
      </rPr>
      <t>(如已滿18歲，則無需監護人簽名)</t>
    </r>
    <r>
      <rPr>
        <sz val="50"/>
        <color theme="1"/>
        <rFont val="新細明體"/>
        <family val="1"/>
        <charset val="136"/>
        <scheme val="minor"/>
      </rPr>
      <t xml:space="preserve">
</t>
    </r>
    <r>
      <rPr>
        <b/>
        <sz val="50"/>
        <color rgb="FFFF0000"/>
        <rFont val="新細明體"/>
        <family val="1"/>
        <charset val="136"/>
        <scheme val="minor"/>
      </rPr>
      <t>*請勿塗描，若有塗描，請於空白處補簽名*</t>
    </r>
    <phoneticPr fontId="3" type="noConversion"/>
  </si>
  <si>
    <t>筆記歸納整理著作轉讓同意書</t>
    <phoneticPr fontId="3" type="noConversion"/>
  </si>
  <si>
    <t xml:space="preserve">       本人                                 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phoneticPr fontId="3" type="noConversion"/>
  </si>
  <si>
    <t>※請勿提交非上述8項科目之外的其他科目。</t>
  </si>
  <si>
    <t>課本畫線標記重點</t>
  </si>
  <si>
    <t>課本標示不懂處</t>
  </si>
  <si>
    <t>課本概略性看過</t>
  </si>
  <si>
    <t>無預習</t>
  </si>
  <si>
    <t>無提問</t>
  </si>
  <si>
    <t>課堂內容皆記得並理解</t>
  </si>
  <si>
    <t>重點歸納後整理</t>
  </si>
  <si>
    <t>無複習</t>
  </si>
  <si>
    <t>紀錄老師的講解</t>
  </si>
  <si>
    <t>額外註記舉例</t>
  </si>
  <si>
    <t>段落工整</t>
  </si>
  <si>
    <t>無歸納</t>
  </si>
  <si>
    <t>老師指派擔任小老師</t>
  </si>
  <si>
    <t>主動教導同學</t>
  </si>
  <si>
    <t>課後與同學彼此討論</t>
  </si>
  <si>
    <t>無法分享討論</t>
  </si>
  <si>
    <t>總分合計</t>
  </si>
  <si>
    <t>授課老師簽名</t>
  </si>
  <si>
    <t>1.課前預習程度</t>
  </si>
  <si>
    <t>2.課中有效提問</t>
  </si>
  <si>
    <t>提問3題以上</t>
  </si>
  <si>
    <t>提問2題</t>
  </si>
  <si>
    <t>提問1題</t>
  </si>
  <si>
    <t>3.課後複習程度</t>
  </si>
  <si>
    <t>一週複習(含)2次以上</t>
  </si>
  <si>
    <t>4.筆記彙整呈現</t>
  </si>
  <si>
    <t>5.學習成就</t>
  </si>
  <si>
    <t>改進方法：</t>
    <phoneticPr fontId="3" type="noConversion"/>
  </si>
  <si>
    <t>原因：</t>
    <phoneticPr fontId="3" type="noConversion"/>
  </si>
  <si>
    <t>國中/國小學生良好學習習慣評量表</t>
    <phoneticPr fontId="3" type="noConversion"/>
  </si>
  <si>
    <t>學校名稱：</t>
    <phoneticPr fontId="3" type="noConversion"/>
  </si>
  <si>
    <t>姓名：</t>
    <phoneticPr fontId="3" type="noConversion"/>
  </si>
  <si>
    <t>班級/班別</t>
    <phoneticPr fontId="3" type="noConversion"/>
  </si>
  <si>
    <t>年級</t>
    <phoneticPr fontId="3" type="noConversion"/>
  </si>
  <si>
    <t>0分
（請打勾）</t>
    <phoneticPr fontId="3" type="noConversion"/>
  </si>
  <si>
    <t>科目</t>
    <phoneticPr fontId="3" type="noConversion"/>
  </si>
  <si>
    <t>3分（請打勾）</t>
    <phoneticPr fontId="3" type="noConversion"/>
  </si>
  <si>
    <t>2分（請打勾）</t>
    <phoneticPr fontId="3" type="noConversion"/>
  </si>
  <si>
    <t>1分（請打勾）</t>
    <phoneticPr fontId="3" type="noConversion"/>
  </si>
  <si>
    <t>評分項目
(單選題)</t>
    <phoneticPr fontId="3" type="noConversion"/>
  </si>
  <si>
    <t>請打勾
□國 文
□英 文
□數 學
□自 然
□生 物
□理 化
□地 理
□歷 史</t>
    <phoneticPr fontId="3" type="noConversion"/>
  </si>
  <si>
    <r>
      <t>請</t>
    </r>
    <r>
      <rPr>
        <b/>
        <u/>
        <sz val="26"/>
        <color theme="1"/>
        <rFont val="標楷體"/>
        <family val="4"/>
        <charset val="136"/>
      </rPr>
      <t>各科授課老師</t>
    </r>
    <r>
      <rPr>
        <b/>
        <sz val="26"/>
        <color theme="1"/>
        <rFont val="標楷體"/>
        <family val="4"/>
        <charset val="136"/>
      </rPr>
      <t>協助勾核評分等第，並將</t>
    </r>
    <r>
      <rPr>
        <b/>
        <sz val="26"/>
        <color rgb="FFFF0000"/>
        <rFont val="標楷體"/>
        <family val="4"/>
        <charset val="136"/>
      </rPr>
      <t>分數加總</t>
    </r>
    <r>
      <rPr>
        <b/>
        <sz val="26"/>
        <color theme="1"/>
        <rFont val="標楷體"/>
        <family val="4"/>
        <charset val="136"/>
      </rPr>
      <t>後</t>
    </r>
    <r>
      <rPr>
        <b/>
        <sz val="26"/>
        <color rgb="FFFF0000"/>
        <rFont val="標楷體"/>
        <family val="4"/>
        <charset val="136"/>
      </rPr>
      <t>簽名</t>
    </r>
    <r>
      <rPr>
        <b/>
        <sz val="26"/>
        <color theme="1"/>
        <rFont val="標楷體"/>
        <family val="4"/>
        <charset val="136"/>
      </rPr>
      <t>。</t>
    </r>
    <phoneticPr fontId="3" type="noConversion"/>
  </si>
  <si>
    <r>
      <t>※</t>
    </r>
    <r>
      <rPr>
        <b/>
        <sz val="26"/>
        <color theme="1"/>
        <rFont val="標楷體"/>
        <family val="4"/>
        <charset val="136"/>
      </rPr>
      <t>如總分</t>
    </r>
    <r>
      <rPr>
        <b/>
        <sz val="26"/>
        <color rgb="FFFF0000"/>
        <rFont val="標楷體"/>
        <family val="4"/>
        <charset val="136"/>
      </rPr>
      <t>低於8分(含)</t>
    </r>
    <r>
      <rPr>
        <b/>
        <sz val="26"/>
        <color theme="1"/>
        <rFont val="標楷體"/>
        <family val="4"/>
        <charset val="136"/>
      </rPr>
      <t>，請學生自填</t>
    </r>
    <r>
      <rPr>
        <b/>
        <sz val="26"/>
        <color rgb="FFFF0000"/>
        <rFont val="標楷體"/>
        <family val="4"/>
        <charset val="136"/>
      </rPr>
      <t>原因與改進方法</t>
    </r>
  </si>
  <si>
    <r>
      <t xml:space="preserve">                </t>
    </r>
    <r>
      <rPr>
        <sz val="26"/>
        <color theme="1"/>
        <rFont val="標楷體"/>
        <family val="4"/>
        <charset val="136"/>
      </rPr>
      <t>分</t>
    </r>
    <phoneticPr fontId="3" type="noConversion"/>
  </si>
  <si>
    <r>
      <rPr>
        <b/>
        <sz val="20"/>
        <color theme="1"/>
        <rFont val="標楷體"/>
        <family val="4"/>
        <charset val="136"/>
      </rPr>
      <t xml:space="preserve">                           切結書
</t>
    </r>
    <r>
      <rPr>
        <sz val="20"/>
        <color theme="1"/>
        <rFont val="標楷體"/>
        <family val="4"/>
        <charset val="136"/>
      </rPr>
      <t xml:space="preserve">
本人簽姓名</t>
    </r>
    <r>
      <rPr>
        <u/>
        <sz val="20"/>
        <color theme="1"/>
        <rFont val="標楷體"/>
        <family val="4"/>
        <charset val="136"/>
      </rPr>
      <t xml:space="preserve">                  </t>
    </r>
    <r>
      <rPr>
        <sz val="20"/>
        <color theme="1"/>
        <rFont val="標楷體"/>
        <family val="4"/>
        <charset val="136"/>
      </rPr>
      <t xml:space="preserve"> 確認以上提供之本人帳戶資料無誤。同意如未完成繳納校內相關就學費用，於收到財團法人廣源慈善基金會捐助之助學獎學金之3日內，即將捐助款繳納校內相關就學費用，如未依約繳納，願意無異議接受取消日後申請資格及補助。
</t>
    </r>
    <r>
      <rPr>
        <b/>
        <sz val="20"/>
        <color theme="1"/>
        <rFont val="標楷體"/>
        <family val="4"/>
        <charset val="136"/>
      </rPr>
      <t>本人並保證監護人及本人之簽章無仿冒及代簽等各種造假不實之情事發生。</t>
    </r>
    <r>
      <rPr>
        <sz val="20"/>
        <color theme="1"/>
        <rFont val="標楷體"/>
        <family val="4"/>
        <charset val="136"/>
      </rPr>
      <t xml:space="preserve">
</t>
    </r>
    <phoneticPr fontId="3" type="noConversion"/>
  </si>
  <si>
    <t>國立中正大學</t>
    <phoneticPr fontId="3" type="noConversion"/>
  </si>
  <si>
    <t>國立中興大學</t>
    <phoneticPr fontId="3" type="noConversion"/>
  </si>
  <si>
    <r>
      <t>114學年度第一學期(</t>
    </r>
    <r>
      <rPr>
        <b/>
        <sz val="16"/>
        <color rgb="FFFF0000"/>
        <rFont val="新細明體"/>
        <family val="1"/>
        <charset val="136"/>
        <scheme val="minor"/>
      </rPr>
      <t>114上</t>
    </r>
    <r>
      <rPr>
        <sz val="16"/>
        <color indexed="8"/>
        <rFont val="新細明體"/>
        <family val="1"/>
        <charset val="136"/>
        <scheme val="minor"/>
      </rPr>
      <t>)  (First Semester,September</t>
    </r>
    <r>
      <rPr>
        <b/>
        <sz val="16"/>
        <color rgb="FFFF0000"/>
        <rFont val="新細明體"/>
        <family val="1"/>
        <charset val="136"/>
        <scheme val="minor"/>
      </rPr>
      <t xml:space="preserve"> 2025</t>
    </r>
    <r>
      <rPr>
        <sz val="16"/>
        <color indexed="8"/>
        <rFont val="新細明體"/>
        <family val="1"/>
        <charset val="136"/>
        <scheme val="minor"/>
      </rPr>
      <t xml:space="preserve">) </t>
    </r>
    <phoneticPr fontId="3" type="noConversion"/>
  </si>
  <si>
    <t>114學年度第一學期</t>
    <phoneticPr fontId="3" type="noConversion"/>
  </si>
  <si>
    <r>
      <t xml:space="preserve">新舊生
new/old student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上一個學期(</t>
    </r>
    <r>
      <rPr>
        <b/>
        <sz val="16"/>
        <color rgb="FF0000FF"/>
        <rFont val="新細明體"/>
        <family val="1"/>
        <charset val="136"/>
        <scheme val="minor"/>
      </rPr>
      <t>113-2</t>
    </r>
    <r>
      <rPr>
        <b/>
        <sz val="16"/>
        <color rgb="FFFF0000"/>
        <rFont val="新細明體"/>
        <family val="1"/>
        <charset val="136"/>
        <scheme val="minor"/>
      </rPr>
      <t>)有申請過者，視為「舊生」。</t>
    </r>
    <phoneticPr fontId="62" type="noConversion"/>
  </si>
  <si>
    <r>
      <t xml:space="preserve">*科別/系別
department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之正確科別/系別</t>
    </r>
    <r>
      <rPr>
        <b/>
        <sz val="16"/>
        <rFont val="新細明體"/>
        <family val="1"/>
        <charset val="136"/>
        <scheme val="minor"/>
      </rPr>
      <t>，如無分科，則填</t>
    </r>
    <r>
      <rPr>
        <b/>
        <sz val="16"/>
        <color rgb="FFFF0000"/>
        <rFont val="新細明體"/>
        <family val="1"/>
        <charset val="136"/>
        <scheme val="minor"/>
      </rPr>
      <t>「無分科」)</t>
    </r>
    <phoneticPr fontId="62" type="noConversion"/>
  </si>
  <si>
    <r>
      <t xml:space="preserve">*年級
grade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之正確年級)
★</t>
    </r>
    <r>
      <rPr>
        <b/>
        <sz val="16"/>
        <color rgb="FF00B050"/>
        <rFont val="新細明體"/>
        <family val="1"/>
        <charset val="136"/>
        <scheme val="minor"/>
      </rPr>
      <t>7</t>
    </r>
    <r>
      <rPr>
        <b/>
        <sz val="16"/>
        <color rgb="FFFF0000"/>
        <rFont val="新細明體"/>
        <family val="1"/>
        <charset val="136"/>
        <scheme val="minor"/>
      </rPr>
      <t>、</t>
    </r>
    <r>
      <rPr>
        <b/>
        <sz val="16"/>
        <color rgb="FF0000FF"/>
        <rFont val="新細明體"/>
        <family val="1"/>
        <charset val="136"/>
        <scheme val="minor"/>
      </rPr>
      <t>8</t>
    </r>
    <r>
      <rPr>
        <b/>
        <sz val="16"/>
        <color rgb="FFFF0000"/>
        <rFont val="新細明體"/>
        <family val="1"/>
        <charset val="136"/>
        <scheme val="minor"/>
      </rPr>
      <t>、</t>
    </r>
    <r>
      <rPr>
        <b/>
        <sz val="16"/>
        <color rgb="FFFF00FF"/>
        <rFont val="新細明體"/>
        <family val="1"/>
        <charset val="136"/>
        <scheme val="minor"/>
      </rPr>
      <t>9</t>
    </r>
    <r>
      <rPr>
        <b/>
        <sz val="16"/>
        <color rgb="FFFF0000"/>
        <rFont val="新細明體"/>
        <family val="1"/>
        <charset val="136"/>
        <scheme val="minor"/>
      </rPr>
      <t>年級，請依序改成</t>
    </r>
    <r>
      <rPr>
        <b/>
        <sz val="16"/>
        <color rgb="FF00B050"/>
        <rFont val="新細明體"/>
        <family val="1"/>
        <charset val="136"/>
        <scheme val="minor"/>
      </rPr>
      <t>1</t>
    </r>
    <r>
      <rPr>
        <b/>
        <sz val="16"/>
        <color rgb="FFFF0000"/>
        <rFont val="新細明體"/>
        <family val="1"/>
        <charset val="136"/>
        <scheme val="minor"/>
      </rPr>
      <t>、</t>
    </r>
    <r>
      <rPr>
        <b/>
        <sz val="16"/>
        <color rgb="FF0000FF"/>
        <rFont val="新細明體"/>
        <family val="1"/>
        <charset val="136"/>
        <scheme val="minor"/>
      </rPr>
      <t>2</t>
    </r>
    <r>
      <rPr>
        <b/>
        <sz val="16"/>
        <color rgb="FFFF0000"/>
        <rFont val="新細明體"/>
        <family val="1"/>
        <charset val="136"/>
        <scheme val="minor"/>
      </rPr>
      <t>、</t>
    </r>
    <r>
      <rPr>
        <b/>
        <sz val="16"/>
        <color rgb="FFFF00FF"/>
        <rFont val="新細明體"/>
        <family val="1"/>
        <charset val="136"/>
        <scheme val="minor"/>
      </rPr>
      <t>3</t>
    </r>
    <r>
      <rPr>
        <b/>
        <sz val="16"/>
        <color rgb="FFFF0000"/>
        <rFont val="新細明體"/>
        <family val="1"/>
        <charset val="136"/>
        <scheme val="minor"/>
      </rPr>
      <t>年級，方便一眼得知為國中幾年級。</t>
    </r>
    <phoneticPr fontId="62" type="noConversion"/>
  </si>
  <si>
    <r>
      <t xml:space="preserve">*班級/班別
class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之正確班級/班別)</t>
    </r>
    <phoneticPr fontId="62" type="noConversion"/>
  </si>
  <si>
    <r>
      <rPr>
        <b/>
        <sz val="16"/>
        <color indexed="8"/>
        <rFont val="新細明體"/>
        <family val="1"/>
        <charset val="136"/>
        <scheme val="minor"/>
      </rPr>
      <t>*出生日期
date of birth</t>
    </r>
    <r>
      <rPr>
        <b/>
        <sz val="14"/>
        <color indexed="8"/>
        <rFont val="新細明體"/>
        <family val="1"/>
        <charset val="136"/>
        <scheme val="minor"/>
      </rPr>
      <t xml:space="preserve">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2" type="noConversion"/>
  </si>
  <si>
    <r>
      <rPr>
        <b/>
        <sz val="16"/>
        <color rgb="FF0000FF"/>
        <rFont val="新細明體"/>
        <family val="1"/>
        <charset val="136"/>
        <scheme val="minor"/>
      </rPr>
      <t>*113學年度上學期</t>
    </r>
    <r>
      <rPr>
        <b/>
        <u/>
        <sz val="16"/>
        <rFont val="新細明體"/>
        <family val="1"/>
        <charset val="136"/>
        <scheme val="minor"/>
      </rPr>
      <t xml:space="preserve">成績
</t>
    </r>
    <r>
      <rPr>
        <b/>
        <sz val="16"/>
        <rFont val="新細明體"/>
        <family val="1"/>
        <charset val="136"/>
        <scheme val="minor"/>
      </rPr>
      <t>(請學校承辦人自行輸入AX~BB欄，</t>
    </r>
    <r>
      <rPr>
        <b/>
        <sz val="16"/>
        <color rgb="FFFF0000"/>
        <rFont val="新細明體"/>
        <family val="1"/>
        <charset val="136"/>
        <scheme val="minor"/>
      </rPr>
      <t>如2科以上同分，請依序頓號、填寫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</si>
  <si>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6"/>
        <color rgb="FF0000FF"/>
        <rFont val="新細明體"/>
        <family val="1"/>
        <charset val="136"/>
        <scheme val="minor"/>
      </rPr>
      <t>*113學年度上學期</t>
    </r>
    <r>
      <rPr>
        <b/>
        <u/>
        <sz val="16"/>
        <color indexed="8"/>
        <rFont val="新細明體"/>
        <family val="1"/>
        <charset val="136"/>
        <scheme val="minor"/>
      </rPr>
      <t>獎懲紀錄表</t>
    </r>
    <r>
      <rPr>
        <b/>
        <sz val="16"/>
        <color indexed="8"/>
        <rFont val="新細明體"/>
        <family val="1"/>
        <charset val="136"/>
        <scheme val="minor"/>
      </rPr>
      <t xml:space="preserve">
(請學校承辦人自行輸入AR~AW欄獎懲紀錄，</t>
    </r>
    <r>
      <rPr>
        <b/>
        <sz val="16"/>
        <color rgb="FFFF0000"/>
        <rFont val="新細明體"/>
        <family val="1"/>
        <charset val="136"/>
        <scheme val="minor"/>
      </rPr>
      <t>如無任何獎懲紀錄則無需填寫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</si>
  <si>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rFont val="新細明體"/>
        <family val="1"/>
        <charset val="136"/>
        <scheme val="minor"/>
      </rPr>
      <t>競賽紀錄</t>
    </r>
    <r>
      <rPr>
        <b/>
        <u/>
        <sz val="16"/>
        <rFont val="新細明體"/>
        <family val="1"/>
        <charset val="136"/>
        <scheme val="minor"/>
      </rPr>
      <t xml:space="preserve">
</t>
    </r>
    <r>
      <rPr>
        <b/>
        <sz val="16"/>
        <rFont val="新細明體"/>
        <family val="1"/>
        <charset val="136"/>
        <scheme val="minor"/>
      </rPr>
      <t>(請學校承辦人自行輸入BC、BD欄比賽紀錄，</t>
    </r>
    <r>
      <rPr>
        <b/>
        <sz val="16"/>
        <color rgb="FFFF0000"/>
        <rFont val="新細明體"/>
        <family val="1"/>
        <charset val="136"/>
        <scheme val="minor"/>
      </rPr>
      <t>如無競賽紀錄資料則無需填寫)</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</si>
  <si>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color theme="1"/>
        <rFont val="新細明體"/>
        <family val="1"/>
        <charset val="136"/>
        <scheme val="minor"/>
      </rPr>
      <t>技術士</t>
    </r>
    <r>
      <rPr>
        <b/>
        <u/>
        <sz val="18"/>
        <color indexed="8"/>
        <rFont val="新細明體"/>
        <family val="1"/>
        <charset val="136"/>
        <scheme val="minor"/>
      </rPr>
      <t>證照紀錄</t>
    </r>
    <r>
      <rPr>
        <b/>
        <u/>
        <sz val="16"/>
        <color indexed="8"/>
        <rFont val="新細明體"/>
        <family val="1"/>
        <charset val="136"/>
        <scheme val="minor"/>
      </rPr>
      <t xml:space="preserve">
</t>
    </r>
    <r>
      <rPr>
        <b/>
        <sz val="16"/>
        <color indexed="8"/>
        <rFont val="新細明體"/>
        <family val="1"/>
        <charset val="136"/>
        <scheme val="minor"/>
      </rPr>
      <t>(</t>
    </r>
    <r>
      <rPr>
        <b/>
        <sz val="16"/>
        <rFont val="新細明體"/>
        <family val="1"/>
        <charset val="136"/>
        <scheme val="minor"/>
      </rPr>
      <t>請學校承辦人自行輸入BE~BH欄證照紀錄，</t>
    </r>
    <r>
      <rPr>
        <b/>
        <sz val="16"/>
        <color rgb="FFFF0000"/>
        <rFont val="新細明體"/>
        <family val="1"/>
        <charset val="136"/>
        <scheme val="minor"/>
      </rPr>
      <t xml:space="preserve">如無證照紀錄資料則無需填寫)
</t>
    </r>
    <r>
      <rPr>
        <sz val="16"/>
        <color theme="1"/>
        <rFont val="新細明體"/>
        <family val="1"/>
        <charset val="136"/>
        <scheme val="minor"/>
      </rPr>
      <t xml:space="preserve">
</t>
    </r>
    <phoneticPr fontId="62" type="noConversion"/>
  </si>
  <si>
    <r>
      <rPr>
        <sz val="16"/>
        <color theme="1"/>
        <rFont val="新細明體"/>
        <family val="1"/>
        <charset val="136"/>
        <scheme val="minor"/>
      </rPr>
      <t>一、</t>
    </r>
    <r>
      <rPr>
        <b/>
        <sz val="16"/>
        <color rgb="FFFF0000"/>
        <rFont val="新細明體"/>
        <family val="1"/>
        <charset val="136"/>
        <scheme val="minor"/>
      </rPr>
      <t>113學年度第2學期</t>
    </r>
    <r>
      <rPr>
        <u/>
        <sz val="16"/>
        <color indexed="8"/>
        <rFont val="新細明體"/>
        <family val="1"/>
        <charset val="136"/>
        <scheme val="minor"/>
      </rPr>
      <t>強項擅長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為何？</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數學。</t>
    </r>
    <r>
      <rPr>
        <b/>
        <sz val="15"/>
        <color indexed="12"/>
        <rFont val="新細明體"/>
        <family val="1"/>
        <charset val="136"/>
        <scheme val="minor"/>
      </rPr>
      <t>題型:</t>
    </r>
    <r>
      <rPr>
        <sz val="15"/>
        <color indexed="12"/>
        <rFont val="新細明體"/>
        <family val="1"/>
        <charset val="136"/>
        <scheme val="minor"/>
      </rPr>
      <t>多項式函數)</t>
    </r>
    <phoneticPr fontId="6" type="noConversion"/>
  </si>
  <si>
    <r>
      <rPr>
        <sz val="16"/>
        <color theme="1"/>
        <rFont val="新細明體"/>
        <family val="1"/>
        <charset val="136"/>
        <scheme val="minor"/>
      </rPr>
      <t>三、</t>
    </r>
    <r>
      <rPr>
        <b/>
        <sz val="16"/>
        <color rgb="FFFF0000"/>
        <rFont val="新細明體"/>
        <family val="1"/>
        <charset val="136"/>
        <scheme val="minor"/>
      </rPr>
      <t>113學年度第2學期</t>
    </r>
    <r>
      <rPr>
        <u/>
        <sz val="16"/>
        <color indexed="8"/>
        <rFont val="新細明體"/>
        <family val="1"/>
        <charset val="136"/>
        <scheme val="minor"/>
      </rPr>
      <t>弱項不擅長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 xml:space="preserve">」為何? </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:有機化學。</t>
    </r>
    <r>
      <rPr>
        <b/>
        <sz val="15"/>
        <color indexed="12"/>
        <rFont val="新細明體"/>
        <family val="1"/>
        <charset val="136"/>
        <scheme val="minor"/>
      </rPr>
      <t>題型</t>
    </r>
    <r>
      <rPr>
        <sz val="15"/>
        <color indexed="12"/>
        <rFont val="新細明體"/>
        <family val="1"/>
        <charset val="136"/>
        <scheme val="minor"/>
      </rPr>
      <t>:能量計算)</t>
    </r>
    <phoneticPr fontId="6" type="noConversion"/>
  </si>
  <si>
    <r>
      <rPr>
        <sz val="16"/>
        <color theme="1"/>
        <rFont val="新細明體"/>
        <family val="1"/>
        <charset val="136"/>
        <scheme val="minor"/>
      </rPr>
      <t>五、</t>
    </r>
    <r>
      <rPr>
        <b/>
        <sz val="16"/>
        <color rgb="FFFF0000"/>
        <rFont val="新細明體"/>
        <family val="1"/>
        <charset val="136"/>
        <scheme val="minor"/>
      </rPr>
      <t>113學年度第2學期</t>
    </r>
    <r>
      <rPr>
        <b/>
        <sz val="16"/>
        <color indexed="8"/>
        <rFont val="新細明體"/>
        <family val="1"/>
        <charset val="136"/>
        <scheme val="minor"/>
      </rPr>
      <t>有參加什麼校內社團或活動</t>
    </r>
    <r>
      <rPr>
        <sz val="16"/>
        <color indexed="8"/>
        <rFont val="新細明體"/>
        <family val="1"/>
        <charset val="136"/>
        <scheme val="minor"/>
      </rPr>
      <t>？</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有參加:</t>
    </r>
    <r>
      <rPr>
        <sz val="15"/>
        <color indexed="12"/>
        <rFont val="新細明體"/>
        <family val="1"/>
        <charset val="136"/>
        <scheme val="minor"/>
      </rPr>
      <t>藍球社、至老人院關懷老人
 例2</t>
    </r>
    <r>
      <rPr>
        <b/>
        <sz val="15"/>
        <color indexed="12"/>
        <rFont val="新細明體"/>
        <family val="1"/>
        <charset val="136"/>
        <scheme val="minor"/>
      </rPr>
      <t>.無參加</t>
    </r>
    <r>
      <rPr>
        <sz val="15"/>
        <color indexed="12"/>
        <rFont val="新細明體"/>
        <family val="1"/>
        <charset val="136"/>
        <scheme val="minor"/>
      </rPr>
      <t>)</t>
    </r>
    <phoneticPr fontId="6" type="noConversion"/>
  </si>
  <si>
    <r>
      <rPr>
        <sz val="16"/>
        <color theme="1"/>
        <rFont val="新細明體"/>
        <family val="1"/>
        <charset val="136"/>
        <scheme val="minor"/>
      </rPr>
      <t>六、</t>
    </r>
    <r>
      <rPr>
        <b/>
        <sz val="16"/>
        <color rgb="FFFF0000"/>
        <rFont val="新細明體"/>
        <family val="1"/>
        <charset val="136"/>
        <scheme val="minor"/>
      </rPr>
      <t>113學年度第2學期</t>
    </r>
    <r>
      <rPr>
        <sz val="16"/>
        <color theme="1"/>
        <rFont val="新細明體"/>
        <family val="1"/>
        <charset val="136"/>
        <scheme val="minor"/>
      </rPr>
      <t>有什麼</t>
    </r>
    <r>
      <rPr>
        <b/>
        <sz val="16"/>
        <color indexed="8"/>
        <rFont val="新細明體"/>
        <family val="1"/>
        <charset val="136"/>
        <scheme val="minor"/>
      </rPr>
      <t>開心</t>
    </r>
    <r>
      <rPr>
        <sz val="16"/>
        <color indexed="8"/>
        <rFont val="新細明體"/>
        <family val="1"/>
        <charset val="136"/>
        <scheme val="minor"/>
      </rPr>
      <t>或</t>
    </r>
    <r>
      <rPr>
        <b/>
        <sz val="16"/>
        <color indexed="8"/>
        <rFont val="新細明體"/>
        <family val="1"/>
        <charset val="136"/>
        <scheme val="minor"/>
      </rPr>
      <t>不開心</t>
    </r>
    <r>
      <rPr>
        <sz val="16"/>
        <color indexed="8"/>
        <rFont val="新細明體"/>
        <family val="1"/>
        <charset val="136"/>
        <scheme val="minor"/>
      </rPr>
      <t>的事嗎?</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開心的事:</t>
    </r>
    <r>
      <rPr>
        <sz val="15"/>
        <color indexed="12"/>
        <rFont val="新細明體"/>
        <family val="1"/>
        <charset val="136"/>
        <scheme val="minor"/>
      </rPr>
      <t xml:space="preserve">幫家人分擔家事，減輕辛勞。
或
</t>
    </r>
    <r>
      <rPr>
        <b/>
        <sz val="15"/>
        <color indexed="12"/>
        <rFont val="新細明體"/>
        <family val="1"/>
        <charset val="136"/>
        <scheme val="minor"/>
      </rPr>
      <t>不開心的事:</t>
    </r>
    <r>
      <rPr>
        <sz val="15"/>
        <color indexed="12"/>
        <rFont val="新細明體"/>
        <family val="1"/>
        <charset val="136"/>
        <scheme val="minor"/>
      </rPr>
      <t>買了教科書卻不知如何有效學習，有看沒有懂。</t>
    </r>
    <r>
      <rPr>
        <sz val="14"/>
        <color indexed="12"/>
        <rFont val="新細明體"/>
        <family val="1"/>
        <charset val="136"/>
        <scheme val="minor"/>
      </rPr>
      <t xml:space="preserve">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</si>
  <si>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rPr>
        <sz val="16"/>
        <color theme="1"/>
        <rFont val="新細明體"/>
        <family val="1"/>
        <charset val="136"/>
        <scheme val="minor"/>
      </rPr>
      <t>七、</t>
    </r>
    <r>
      <rPr>
        <b/>
        <sz val="16"/>
        <color rgb="FFFF0000"/>
        <rFont val="新細明體"/>
        <family val="1"/>
        <charset val="136"/>
        <scheme val="minor"/>
      </rPr>
      <t>113學年度第2學期</t>
    </r>
    <r>
      <rPr>
        <b/>
        <sz val="16"/>
        <color indexed="8"/>
        <rFont val="新細明體"/>
        <family val="1"/>
        <charset val="136"/>
        <scheme val="minor"/>
      </rPr>
      <t>如有設定自我期許之學習目標，其內容為何</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自我期許之學習目標內容:</t>
    </r>
    <r>
      <rPr>
        <sz val="15"/>
        <color indexed="12"/>
        <rFont val="新細明體"/>
        <family val="1"/>
        <charset val="136"/>
        <scheme val="minor"/>
      </rPr>
      <t>將英文之所有子句結構熟悉並活用。
例2</t>
    </r>
    <r>
      <rPr>
        <b/>
        <sz val="15"/>
        <color indexed="12"/>
        <rFont val="新細明體"/>
        <family val="1"/>
        <charset val="136"/>
        <scheme val="minor"/>
      </rPr>
      <t>.無設定自我期許之學習目標</t>
    </r>
    <r>
      <rPr>
        <sz val="15"/>
        <color indexed="12"/>
        <rFont val="新細明體"/>
        <family val="1"/>
        <charset val="136"/>
        <scheme val="minor"/>
      </rPr>
      <t>)</t>
    </r>
    <phoneticPr fontId="6" type="noConversion"/>
  </si>
  <si>
    <r>
      <rPr>
        <b/>
        <sz val="20"/>
        <color rgb="FFFF0000"/>
        <rFont val="新細明體"/>
        <family val="1"/>
        <charset val="136"/>
        <scheme val="minor"/>
      </rPr>
      <t>(114下)</t>
    </r>
    <r>
      <rPr>
        <b/>
        <sz val="20"/>
        <rFont val="新細明體"/>
        <family val="1"/>
        <charset val="136"/>
        <scheme val="minor"/>
      </rPr>
      <t>畢業生追蹤</t>
    </r>
    <phoneticPr fontId="62" type="noConversion"/>
  </si>
  <si>
    <t>已將往年所需簽名的一些附件併入「114-1申請總表excel電子檔」裡面，並串聯步驟1.的一些欄位資料，</t>
    <phoneticPr fontId="3" type="noConversion"/>
  </si>
  <si>
    <r>
      <t>★</t>
    </r>
    <r>
      <rPr>
        <sz val="16"/>
        <color theme="1"/>
        <rFont val="標楷體"/>
        <family val="4"/>
        <charset val="136"/>
      </rPr>
      <t>以上</t>
    </r>
    <r>
      <rPr>
        <b/>
        <u/>
        <sz val="18"/>
        <color theme="1"/>
        <rFont val="標楷體"/>
        <family val="4"/>
        <charset val="136"/>
      </rPr>
      <t>學生</t>
    </r>
    <r>
      <rPr>
        <sz val="16"/>
        <color theme="1"/>
        <rFont val="標楷體"/>
        <family val="4"/>
        <charset val="136"/>
      </rPr>
      <t>「列印下來的文件，依照指示</t>
    </r>
    <r>
      <rPr>
        <b/>
        <sz val="18"/>
        <color rgb="FFFF0000"/>
        <rFont val="標楷體"/>
        <family val="4"/>
        <charset val="136"/>
      </rPr>
      <t>簽姓名、掃描</t>
    </r>
    <r>
      <rPr>
        <u/>
        <sz val="16"/>
        <color theme="1"/>
        <rFont val="標楷體"/>
        <family val="4"/>
        <charset val="136"/>
      </rPr>
      <t>」</t>
    </r>
    <r>
      <rPr>
        <sz val="16"/>
        <color theme="1"/>
        <rFont val="標楷體"/>
        <family val="4"/>
        <charset val="136"/>
      </rPr>
      <t>，及</t>
    </r>
    <r>
      <rPr>
        <b/>
        <sz val="18"/>
        <color rgb="FFFF0000"/>
        <rFont val="標楷體"/>
        <family val="4"/>
        <charset val="136"/>
      </rPr>
      <t>「114-1申請總表excel電子檔」</t>
    </r>
    <r>
      <rPr>
        <sz val="16"/>
        <color theme="1"/>
        <rFont val="標楷體"/>
        <family val="4"/>
        <charset val="136"/>
      </rPr>
      <t>皆提交予</t>
    </r>
    <r>
      <rPr>
        <b/>
        <u/>
        <sz val="18"/>
        <color theme="1"/>
        <rFont val="標楷體"/>
        <family val="4"/>
        <charset val="136"/>
      </rPr>
      <t>學校承辦師長，</t>
    </r>
    <phoneticPr fontId="3" type="noConversion"/>
  </si>
  <si>
    <r>
      <t>→</t>
    </r>
    <r>
      <rPr>
        <b/>
        <sz val="16"/>
        <color theme="1"/>
        <rFont val="標楷體"/>
        <family val="4"/>
        <charset val="136"/>
      </rPr>
      <t>勞請</t>
    </r>
    <r>
      <rPr>
        <b/>
        <u/>
        <sz val="18"/>
        <color theme="1"/>
        <rFont val="標楷體"/>
        <family val="4"/>
        <charset val="136"/>
      </rPr>
      <t>學校承辦師長</t>
    </r>
    <r>
      <rPr>
        <b/>
        <sz val="20"/>
        <color rgb="FFFF0000"/>
        <rFont val="標楷體"/>
        <family val="4"/>
        <charset val="136"/>
      </rPr>
      <t>彙整大表(所有學生</t>
    </r>
    <r>
      <rPr>
        <sz val="16"/>
        <color theme="1"/>
        <rFont val="標楷體"/>
        <family val="4"/>
        <charset val="136"/>
      </rPr>
      <t>114-1申請總表excel電子檔</t>
    </r>
    <r>
      <rPr>
        <b/>
        <sz val="20"/>
        <color rgb="FFFF0000"/>
        <rFont val="標楷體"/>
        <family val="4"/>
        <charset val="136"/>
      </rPr>
      <t>)</t>
    </r>
    <r>
      <rPr>
        <sz val="20"/>
        <color theme="1"/>
        <rFont val="標楷體"/>
        <family val="4"/>
        <charset val="136"/>
      </rPr>
      <t>，及檢閱初審</t>
    </r>
    <r>
      <rPr>
        <b/>
        <sz val="20"/>
        <color rgb="FFFF0000"/>
        <rFont val="標楷體"/>
        <family val="4"/>
        <charset val="136"/>
      </rPr>
      <t>學生提交之上述紙本簽名檔，</t>
    </r>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</si>
  <si>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113-2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</si>
  <si>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(114上)</t>
    </r>
    <phoneticPr fontId="3" type="noConversion"/>
  </si>
  <si>
    <r>
      <t>年級</t>
    </r>
    <r>
      <rPr>
        <b/>
        <sz val="16"/>
        <color rgb="FF008000"/>
        <rFont val="標楷體"/>
        <family val="4"/>
        <charset val="136"/>
      </rPr>
      <t>(I)</t>
    </r>
    <r>
      <rPr>
        <b/>
        <sz val="16"/>
        <color rgb="FFFF0000"/>
        <rFont val="標楷體"/>
        <family val="4"/>
        <charset val="136"/>
      </rPr>
      <t>(114上)</t>
    </r>
    <phoneticPr fontId="3" type="noConversion"/>
  </si>
  <si>
    <r>
      <t>班級/班別</t>
    </r>
    <r>
      <rPr>
        <b/>
        <sz val="16"/>
        <color rgb="FF008000"/>
        <rFont val="標楷體"/>
        <family val="4"/>
        <charset val="136"/>
      </rPr>
      <t xml:space="preserve">(J)
</t>
    </r>
    <r>
      <rPr>
        <b/>
        <sz val="16"/>
        <color rgb="FFFF0000"/>
        <rFont val="標楷體"/>
        <family val="4"/>
        <charset val="136"/>
      </rPr>
      <t>(114上)</t>
    </r>
    <phoneticPr fontId="3" type="noConversion"/>
  </si>
  <si>
    <r>
      <t>※</t>
    </r>
    <r>
      <rPr>
        <b/>
        <sz val="18"/>
        <color theme="1"/>
        <rFont val="標楷體"/>
        <family val="4"/>
        <charset val="136"/>
      </rPr>
      <t>請依照</t>
    </r>
    <r>
      <rPr>
        <b/>
        <sz val="18"/>
        <color rgb="FFFF0000"/>
        <rFont val="標楷體"/>
        <family val="4"/>
        <charset val="136"/>
      </rPr>
      <t>113-1</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AR至AW欄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</si>
  <si>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113-1</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AX至BB欄</t>
    </r>
    <r>
      <rPr>
        <b/>
        <sz val="18"/>
        <color theme="1"/>
        <rFont val="標楷體"/>
        <family val="4"/>
        <charset val="136"/>
      </rPr>
      <t xml:space="preserve">! </t>
    </r>
    <phoneticPr fontId="3" type="noConversion"/>
  </si>
  <si>
    <t xml:space="preserve">                    西元2025年3月</t>
    <phoneticPr fontId="3" type="noConversion"/>
  </si>
  <si>
    <t xml:space="preserve">                      西元2025年3月</t>
    <phoneticPr fontId="3" type="noConversion"/>
  </si>
  <si>
    <r>
      <t>※</t>
    </r>
    <r>
      <rPr>
        <b/>
        <sz val="18"/>
        <color theme="1"/>
        <rFont val="標楷體"/>
        <family val="4"/>
        <charset val="136"/>
      </rPr>
      <t>請提交</t>
    </r>
    <r>
      <rPr>
        <b/>
        <sz val="18"/>
        <color rgb="FFFF0000"/>
        <rFont val="標楷體"/>
        <family val="4"/>
        <charset val="136"/>
      </rPr>
      <t>「113-1」競賽獎狀正本彩色掃描檔(須加蓋或加簽「與正本相符」、申請人簽名、學校承辦人簽名加蓋職章)，並填列</t>
    </r>
    <r>
      <rPr>
        <b/>
        <sz val="18"/>
        <color rgb="FF00B050"/>
        <rFont val="標楷體"/>
        <family val="4"/>
        <charset val="136"/>
      </rPr>
      <t>申請總表excel檔BC、BD欄。</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</si>
  <si>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</si>
  <si>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sz val="20"/>
        <color theme="1"/>
        <rFont val="標楷體"/>
        <family val="4"/>
        <charset val="136"/>
      </rPr>
      <t xml:space="preserve">(附件二) </t>
    </r>
    <r>
      <rPr>
        <sz val="16"/>
        <color theme="1"/>
        <rFont val="標楷體"/>
        <family val="4"/>
        <charset val="136"/>
      </rPr>
      <t xml:space="preserve">
※凡有提出申請之學生皆須提交此附件，</t>
    </r>
    <r>
      <rPr>
        <b/>
        <u/>
        <sz val="16"/>
        <color rgb="FFFF0000"/>
        <rFont val="標楷體"/>
        <family val="4"/>
        <charset val="136"/>
      </rPr>
      <t>舊生</t>
    </r>
    <r>
      <rPr>
        <b/>
        <sz val="18"/>
        <color rgb="FFFF0000"/>
        <rFont val="標楷體"/>
        <family val="4"/>
        <charset val="136"/>
      </rPr>
      <t>請沿用113年度所提供之郵局存摺帳戶</t>
    </r>
    <r>
      <rPr>
        <sz val="16"/>
        <color theme="1"/>
        <rFont val="標楷體"/>
        <family val="4"/>
        <charset val="136"/>
      </rPr>
      <t xml:space="preserve">
</t>
    </r>
    <r>
      <rPr>
        <b/>
        <sz val="20"/>
        <color theme="1"/>
        <rFont val="標楷體"/>
        <family val="4"/>
        <charset val="136"/>
      </rPr>
      <t>學生本人郵局帳戶存摺封面影本</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</si>
  <si>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</si>
  <si>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b/>
        <sz val="20"/>
        <color rgb="FFFF0000"/>
        <rFont val="標楷體"/>
        <family val="4"/>
        <charset val="136"/>
      </rPr>
      <t>*</t>
    </r>
    <r>
      <rPr>
        <sz val="20"/>
        <color rgb="FFFF0000"/>
        <rFont val="標楷體"/>
        <family val="4"/>
        <charset val="136"/>
      </rPr>
      <t>請勿塗描，若有塗描，請於空白處補簽名*</t>
    </r>
    <r>
      <rPr>
        <sz val="20"/>
        <color theme="1"/>
        <rFont val="標楷體"/>
        <family val="4"/>
        <charset val="136"/>
      </rPr>
      <t xml:space="preserve">           西元 2025年3月 </t>
    </r>
    <phoneticPr fontId="3" type="noConversion"/>
  </si>
  <si>
    <r>
      <t>※</t>
    </r>
    <r>
      <rPr>
        <b/>
        <sz val="18"/>
        <color theme="1"/>
        <rFont val="標楷體"/>
        <family val="4"/>
        <charset val="136"/>
      </rPr>
      <t>扶養人(照顧者):</t>
    </r>
    <r>
      <rPr>
        <sz val="18"/>
        <color theme="1"/>
        <rFont val="標楷體"/>
        <family val="4"/>
        <charset val="136"/>
      </rPr>
      <t>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phoneticPr fontId="3" type="noConversion"/>
  </si>
  <si>
    <r>
      <rPr>
        <b/>
        <sz val="18"/>
        <color rgb="FFFF0000"/>
        <rFont val="標楷體"/>
        <family val="4"/>
        <charset val="136"/>
      </rPr>
      <t>※</t>
    </r>
    <r>
      <rPr>
        <b/>
        <sz val="18"/>
        <color theme="1"/>
        <rFont val="標楷體"/>
        <family val="4"/>
        <charset val="136"/>
      </rPr>
      <t>弱勢家庭子女、弱勢家庭身障學生或身障人士子女:
  需檢附全戶</t>
    </r>
    <r>
      <rPr>
        <b/>
        <sz val="18"/>
        <color rgb="FFFF0000"/>
        <rFont val="標楷體"/>
        <family val="4"/>
        <charset val="136"/>
      </rPr>
      <t>113年度</t>
    </r>
    <r>
      <rPr>
        <b/>
        <u/>
        <sz val="18"/>
        <color rgb="FFFF0000"/>
        <rFont val="標楷體"/>
        <family val="4"/>
        <charset val="136"/>
      </rPr>
      <t>全戶</t>
    </r>
    <r>
      <rPr>
        <sz val="18"/>
        <color theme="1"/>
        <rFont val="標楷體"/>
        <family val="4"/>
        <charset val="136"/>
      </rPr>
      <t>之</t>
    </r>
    <r>
      <rPr>
        <b/>
        <sz val="18"/>
        <color rgb="FFFF0000"/>
        <rFont val="標楷體"/>
        <family val="4"/>
        <charset val="136"/>
      </rPr>
      <t>「所得稅清單」</t>
    </r>
    <r>
      <rPr>
        <sz val="18"/>
        <color theme="1"/>
        <rFont val="標楷體"/>
        <family val="4"/>
        <charset val="136"/>
      </rPr>
      <t>及</t>
    </r>
    <r>
      <rPr>
        <b/>
        <sz val="18"/>
        <color rgb="FFFF0000"/>
        <rFont val="標楷體"/>
        <family val="4"/>
        <charset val="136"/>
      </rPr>
      <t>「財產清單」</t>
    </r>
    <r>
      <rPr>
        <sz val="18"/>
        <color theme="1"/>
        <rFont val="標楷體"/>
        <family val="4"/>
        <charset val="136"/>
      </rPr>
      <t>，但需等</t>
    </r>
    <r>
      <rPr>
        <b/>
        <sz val="18"/>
        <color rgb="FFFF0000"/>
        <rFont val="標楷體"/>
        <family val="4"/>
        <charset val="136"/>
      </rPr>
      <t>114年5月1日過後</t>
    </r>
    <r>
      <rPr>
        <sz val="18"/>
        <color theme="1"/>
        <rFont val="標楷體"/>
        <family val="4"/>
        <charset val="136"/>
      </rPr>
      <t>才能向國稅局申請，屆時請於</t>
    </r>
    <r>
      <rPr>
        <b/>
        <sz val="18"/>
        <color rgb="FFFF0000"/>
        <rFont val="標楷體"/>
        <family val="4"/>
        <charset val="136"/>
      </rPr>
      <t>114年5月30日前</t>
    </r>
    <r>
      <rPr>
        <sz val="18"/>
        <color theme="1"/>
        <rFont val="標楷體"/>
        <family val="4"/>
        <charset val="136"/>
      </rPr>
      <t>補提交</t>
    </r>
    <r>
      <rPr>
        <b/>
        <sz val="18"/>
        <color rgb="FFFF0000"/>
        <rFont val="標楷體"/>
        <family val="4"/>
        <charset val="136"/>
      </rPr>
      <t>正本彩色掃描檔</t>
    </r>
    <r>
      <rPr>
        <sz val="18"/>
        <color theme="1"/>
        <rFont val="標楷體"/>
        <family val="4"/>
        <charset val="136"/>
      </rPr>
      <t>。</t>
    </r>
    <phoneticPr fontId="3" type="noConversion"/>
  </si>
  <si>
    <r>
      <t>※</t>
    </r>
    <r>
      <rPr>
        <b/>
        <sz val="18"/>
        <color theme="1"/>
        <rFont val="標楷體"/>
        <family val="4"/>
        <charset val="136"/>
      </rPr>
      <t>特殊情形:</t>
    </r>
    <r>
      <rPr>
        <sz val="18"/>
        <color theme="1"/>
        <rFont val="標楷體"/>
        <family val="4"/>
        <charset val="136"/>
      </rPr>
      <t xml:space="preserve"> 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無需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r>
      <rPr>
        <b/>
        <sz val="18"/>
        <color theme="1"/>
        <rFont val="標楷體"/>
        <family val="4"/>
        <charset val="136"/>
      </rPr>
      <t>。</t>
    </r>
    <phoneticPr fontId="3" type="noConversion"/>
  </si>
  <si>
    <r>
      <t xml:space="preserve">    □</t>
    </r>
    <r>
      <rPr>
        <sz val="16"/>
        <color theme="1"/>
        <rFont val="標楷體"/>
        <family val="4"/>
        <charset val="136"/>
      </rPr>
      <t>(1)</t>
    </r>
    <r>
      <rPr>
        <b/>
        <sz val="16"/>
        <color rgb="FFFF0000"/>
        <rFont val="標楷體"/>
        <family val="4"/>
        <charset val="136"/>
      </rPr>
      <t xml:space="preserve"> 114年度1月至12月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</si>
  <si>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(2)</t>
    </r>
    <r>
      <rPr>
        <b/>
        <sz val="16"/>
        <color rgb="FFFF0000"/>
        <rFont val="標楷體"/>
        <family val="4"/>
        <charset val="136"/>
      </rPr>
      <t xml:space="preserve"> 114年度1月至12月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</si>
  <si>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114年度1月至12月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</si>
  <si>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(4)</t>
    </r>
    <r>
      <rPr>
        <b/>
        <sz val="16"/>
        <color rgb="FFFF0000"/>
        <rFont val="標楷體"/>
        <family val="4"/>
        <charset val="136"/>
      </rPr>
      <t xml:space="preserve"> 114年度1月至12月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</si>
  <si>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t>
    </r>
    <r>
      <rPr>
        <sz val="16"/>
        <color theme="1"/>
        <rFont val="標楷體"/>
        <family val="4"/>
        <charset val="136"/>
      </rPr>
      <t>(5)</t>
    </r>
    <r>
      <rPr>
        <b/>
        <sz val="16"/>
        <color rgb="FFFF0000"/>
        <rFont val="標楷體"/>
        <family val="4"/>
        <charset val="136"/>
      </rPr>
      <t xml:space="preserve"> 114年度1月至12月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</si>
  <si>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113年度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113年度</t>
    </r>
    <r>
      <rPr>
        <b/>
        <sz val="20"/>
        <color theme="1"/>
        <rFont val="標楷體"/>
        <family val="4"/>
        <charset val="136"/>
      </rPr>
      <t>財產清單</t>
    </r>
    <r>
      <rPr>
        <b/>
        <u/>
        <sz val="18"/>
        <color rgb="FFFF0000"/>
        <rFont val="標楷體"/>
        <family val="4"/>
        <charset val="136"/>
      </rPr>
      <t>正本掃描</t>
    </r>
    <phoneticPr fontId="3" type="noConversion"/>
  </si>
  <si>
    <r>
      <rPr>
        <b/>
        <sz val="16"/>
        <color rgb="FF0000FF"/>
        <rFont val="標楷體"/>
        <family val="4"/>
        <charset val="136"/>
      </rPr>
      <t>□5.</t>
    </r>
    <r>
      <rPr>
        <b/>
        <sz val="16"/>
        <color rgb="FFFF0000"/>
        <rFont val="標楷體"/>
        <family val="4"/>
        <charset val="136"/>
      </rPr>
      <t>113-1</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</si>
  <si>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rPr>
        <b/>
        <sz val="16"/>
        <color rgb="FF0000FF"/>
        <rFont val="標楷體"/>
        <family val="4"/>
        <charset val="136"/>
      </rPr>
      <t>□6.</t>
    </r>
    <r>
      <rPr>
        <b/>
        <sz val="16"/>
        <color rgb="FFFF0000"/>
        <rFont val="標楷體"/>
        <family val="4"/>
        <charset val="136"/>
      </rPr>
      <t>113-1</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</si>
  <si>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□7.</t>
    </r>
    <r>
      <rPr>
        <b/>
        <sz val="18"/>
        <color rgb="FFFF0000"/>
        <rFont val="標楷體"/>
        <family val="4"/>
        <charset val="136"/>
      </rPr>
      <t>113-2</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之BW欄至CK欄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113-1</t>
    </r>
    <r>
      <rPr>
        <b/>
        <sz val="18"/>
        <color theme="1"/>
        <rFont val="標楷體"/>
        <family val="4"/>
        <charset val="136"/>
      </rPr>
      <t>之學習心得。</t>
    </r>
    <phoneticPr fontId="3" type="noConversion"/>
  </si>
  <si>
    <r>
      <t>□8.</t>
    </r>
    <r>
      <rPr>
        <b/>
        <sz val="18"/>
        <color rgb="FFFF0000"/>
        <rFont val="標楷體"/>
        <family val="4"/>
        <charset val="136"/>
      </rPr>
      <t>114</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phoneticPr fontId="3" type="noConversion"/>
  </si>
  <si>
    <r>
      <t>□9.</t>
    </r>
    <r>
      <rPr>
        <b/>
        <sz val="18"/>
        <color rgb="FFFF0000"/>
        <rFont val="標楷體"/>
        <family val="4"/>
        <charset val="136"/>
      </rPr>
      <t>114-1</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</si>
  <si>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□12.</t>
    </r>
    <r>
      <rPr>
        <b/>
        <sz val="18"/>
        <color rgb="FFFF0000"/>
        <rFont val="標楷體"/>
        <family val="4"/>
        <charset val="136"/>
      </rPr>
      <t>113-1</t>
    </r>
    <r>
      <rPr>
        <sz val="18"/>
        <color theme="1"/>
        <rFont val="標楷體"/>
        <family val="4"/>
        <charset val="136"/>
      </rPr>
      <t>之競賽表現獎狀證明</t>
    </r>
    <r>
      <rPr>
        <b/>
        <sz val="18"/>
        <color rgb="FFFF0000"/>
        <rFont val="標楷體"/>
        <family val="4"/>
        <charset val="136"/>
      </rPr>
      <t>影本</t>
    </r>
    <r>
      <rPr>
        <b/>
        <u/>
        <sz val="18"/>
        <color rgb="FF00B050"/>
        <rFont val="標楷體"/>
        <family val="4"/>
        <charset val="136"/>
      </rPr>
      <t>掃描檔</t>
    </r>
    <r>
      <rPr>
        <b/>
        <sz val="18"/>
        <color rgb="FFFF0000"/>
        <rFont val="標楷體"/>
        <family val="4"/>
        <charset val="136"/>
      </rPr>
      <t xml:space="preserve"> (不得重複申請)</t>
    </r>
    <r>
      <rPr>
        <b/>
        <u/>
        <sz val="18"/>
        <color rgb="FF00B050"/>
        <rFont val="標楷體"/>
        <family val="4"/>
        <charset val="136"/>
      </rPr>
      <t xml:space="preserve">
</t>
    </r>
    <r>
      <rPr>
        <b/>
        <sz val="18"/>
        <color rgb="FF00B050"/>
        <rFont val="標楷體"/>
        <family val="4"/>
        <charset val="136"/>
      </rPr>
      <t xml:space="preserve">     </t>
    </r>
    <r>
      <rPr>
        <sz val="18"/>
        <color theme="1"/>
        <rFont val="標楷體"/>
        <family val="4"/>
        <charset val="136"/>
      </rPr>
      <t>(須加蓋或加簽</t>
    </r>
    <r>
      <rPr>
        <b/>
        <sz val="18"/>
        <color rgb="FFFF0000"/>
        <rFont val="標楷體"/>
        <family val="4"/>
        <charset val="136"/>
      </rPr>
      <t>「與正本相符」</t>
    </r>
    <r>
      <rPr>
        <sz val="18"/>
        <color theme="1"/>
        <rFont val="標楷體"/>
        <family val="4"/>
        <charset val="136"/>
      </rPr>
      <t>、</t>
    </r>
    <r>
      <rPr>
        <b/>
        <sz val="18"/>
        <color rgb="FFFF0000"/>
        <rFont val="標楷體"/>
        <family val="4"/>
        <charset val="136"/>
      </rPr>
      <t>申請人簽名</t>
    </r>
    <r>
      <rPr>
        <sz val="18"/>
        <color theme="1"/>
        <rFont val="標楷體"/>
        <family val="4"/>
        <charset val="136"/>
      </rPr>
      <t>、</t>
    </r>
    <r>
      <rPr>
        <b/>
        <sz val="18"/>
        <color rgb="FFFF0000"/>
        <rFont val="標楷體"/>
        <family val="4"/>
        <charset val="136"/>
      </rPr>
      <t>學校承辦人簽名加蓋職章</t>
    </r>
    <r>
      <rPr>
        <sz val="18"/>
        <color theme="1"/>
        <rFont val="標楷體"/>
        <family val="4"/>
        <charset val="136"/>
      </rPr>
      <t xml:space="preserve">)    </t>
    </r>
    <phoneticPr fontId="3" type="noConversion"/>
  </si>
  <si>
    <t xml:space="preserve">中  華  民  國 114年3月 </t>
    <phoneticPr fontId="3" type="noConversion"/>
  </si>
  <si>
    <t xml:space="preserve">中  華  民  國114年3月 </t>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</si>
  <si>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P7</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【114-1申請總表】</t>
    </r>
    <r>
      <rPr>
        <sz val="15"/>
        <color theme="1"/>
        <rFont val="標楷體"/>
        <family val="4"/>
        <charset val="136"/>
      </rPr>
      <t>excel電子檔表單之</t>
    </r>
    <r>
      <rPr>
        <b/>
        <u/>
        <sz val="16"/>
        <color rgb="FF00B050"/>
        <rFont val="標楷體"/>
        <family val="4"/>
        <charset val="136"/>
      </rPr>
      <t>綠底色標題各欄位</t>
    </r>
    <r>
      <rPr>
        <sz val="15"/>
        <color theme="1"/>
        <rFont val="標楷體"/>
        <family val="4"/>
        <charset val="136"/>
      </rPr>
      <t>，資料才會自動帶過來。</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</si>
  <si>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(AP)</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</si>
  <si>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113年度所得稅清單</t>
    </r>
    <r>
      <rPr>
        <sz val="18"/>
        <color rgb="FFFF0000"/>
        <rFont val="標楷體"/>
        <family val="4"/>
        <charset val="136"/>
      </rPr>
      <t>、</t>
    </r>
    <r>
      <rPr>
        <b/>
        <sz val="18"/>
        <color rgb="FFFF0000"/>
        <rFont val="標楷體"/>
        <family val="4"/>
        <charset val="136"/>
      </rPr>
      <t>113年度財產清單正本掃描</t>
    </r>
    <r>
      <rPr>
        <sz val="18"/>
        <color rgb="FFFF0000"/>
        <rFont val="標楷體"/>
        <family val="4"/>
        <charset val="136"/>
      </rPr>
      <t>】</t>
    </r>
    <phoneticPr fontId="3" type="noConversion"/>
  </si>
  <si>
    <r>
      <rPr>
        <b/>
        <sz val="18"/>
        <color rgb="FF0000FF"/>
        <rFont val="新細明體"/>
        <family val="1"/>
        <charset val="136"/>
        <scheme val="minor"/>
      </rPr>
      <t>*</t>
    </r>
    <r>
      <rPr>
        <b/>
        <u/>
        <sz val="18"/>
        <color rgb="FF0000FF"/>
        <rFont val="新細明體"/>
        <family val="1"/>
        <charset val="136"/>
        <scheme val="minor"/>
      </rPr>
      <t>(附件三)</t>
    </r>
    <r>
      <rPr>
        <b/>
        <u/>
        <sz val="18"/>
        <rFont val="新細明體"/>
        <family val="1"/>
        <charset val="136"/>
        <scheme val="minor"/>
      </rPr>
      <t>前一學期學習心得</t>
    </r>
    <r>
      <rPr>
        <b/>
        <sz val="18"/>
        <rFont val="新細明體"/>
        <family val="1"/>
        <charset val="136"/>
        <scheme val="minor"/>
      </rPr>
      <t xml:space="preserve"> </t>
    </r>
    <r>
      <rPr>
        <sz val="18"/>
        <color theme="1"/>
        <rFont val="新細明體"/>
        <family val="1"/>
        <charset val="136"/>
        <scheme val="minor"/>
      </rPr>
      <t xml:space="preserve">
請提供</t>
    </r>
    <r>
      <rPr>
        <b/>
        <sz val="18"/>
        <color rgb="FF0000FF"/>
        <rFont val="新細明體"/>
        <family val="1"/>
        <charset val="136"/>
        <scheme val="minor"/>
      </rPr>
      <t>113學年度第2學期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113學年度第1學期</t>
    </r>
    <r>
      <rPr>
        <sz val="18"/>
        <color theme="1"/>
        <rFont val="新細明體"/>
        <family val="1"/>
        <charset val="136"/>
        <scheme val="minor"/>
      </rPr>
      <t>之學習心得。)</t>
    </r>
    <phoneticPr fontId="3" type="noConversion"/>
  </si>
  <si>
    <r>
      <rPr>
        <sz val="16"/>
        <color theme="1"/>
        <rFont val="新細明體"/>
        <family val="1"/>
        <charset val="136"/>
        <scheme val="minor"/>
      </rPr>
      <t>二、願意將強項擅長學科之學習方法技巧</t>
    </r>
    <r>
      <rPr>
        <b/>
        <sz val="16"/>
        <color indexed="8"/>
        <rFont val="新細明體"/>
        <family val="1"/>
        <charset val="136"/>
        <scheme val="minor"/>
      </rPr>
      <t>分享</t>
    </r>
    <r>
      <rPr>
        <sz val="16"/>
        <color indexed="8"/>
        <rFont val="新細明體"/>
        <family val="1"/>
        <charset val="136"/>
        <scheme val="minor"/>
      </rPr>
      <t>予其他人嗎?</t>
    </r>
    <r>
      <rPr>
        <sz val="14"/>
        <color indexed="8"/>
        <rFont val="新細明體"/>
        <family val="1"/>
        <charset val="136"/>
        <scheme val="minor"/>
      </rPr>
      <t xml:space="preserve">
</t>
    </r>
    <r>
      <rPr>
        <sz val="15"/>
        <color indexed="8"/>
        <rFont val="新細明體"/>
        <family val="1"/>
        <charset val="136"/>
        <scheme val="minor"/>
      </rPr>
      <t>如願意分享，請將具備</t>
    </r>
    <r>
      <rPr>
        <b/>
        <sz val="15"/>
        <color indexed="8"/>
        <rFont val="新細明體"/>
        <family val="1"/>
        <charset val="136"/>
        <scheme val="minor"/>
      </rPr>
      <t>解題方法概念過程(數理化科)</t>
    </r>
    <r>
      <rPr>
        <sz val="15"/>
        <color indexed="8"/>
        <rFont val="新細明體"/>
        <family val="1"/>
        <charset val="136"/>
        <scheme val="minor"/>
      </rPr>
      <t>或</t>
    </r>
    <r>
      <rPr>
        <b/>
        <sz val="15"/>
        <color indexed="8"/>
        <rFont val="新細明體"/>
        <family val="1"/>
        <charset val="136"/>
        <scheme val="minor"/>
      </rPr>
      <t>理解方法牢記過程(文科)</t>
    </r>
    <r>
      <rPr>
        <sz val="15"/>
        <color indexed="8"/>
        <rFont val="新細明體"/>
        <family val="1"/>
        <charset val="136"/>
        <scheme val="minor"/>
      </rPr>
      <t>之</t>
    </r>
    <r>
      <rPr>
        <b/>
        <u val="double"/>
        <sz val="15"/>
        <color rgb="FF008000"/>
        <rFont val="新細明體"/>
        <family val="1"/>
        <charset val="136"/>
        <scheme val="minor"/>
      </rPr>
      <t>題目解答筆記</t>
    </r>
    <r>
      <rPr>
        <b/>
        <sz val="15"/>
        <color rgb="FF008000"/>
        <rFont val="新細明體"/>
        <family val="1"/>
        <charset val="136"/>
        <scheme val="minor"/>
      </rPr>
      <t>電子檔</t>
    </r>
    <r>
      <rPr>
        <sz val="15"/>
        <color indexed="8"/>
        <rFont val="新細明體"/>
        <family val="1"/>
        <charset val="136"/>
        <scheme val="minor"/>
      </rPr>
      <t>或</t>
    </r>
    <r>
      <rPr>
        <b/>
        <sz val="15"/>
        <color rgb="FF008000"/>
        <rFont val="新細明體"/>
        <family val="1"/>
        <charset val="136"/>
        <scheme val="minor"/>
      </rPr>
      <t>掃描檔</t>
    </r>
    <r>
      <rPr>
        <sz val="15"/>
        <color indexed="8"/>
        <rFont val="新細明體"/>
        <family val="1"/>
        <charset val="136"/>
        <scheme val="minor"/>
      </rPr>
      <t>，於</t>
    </r>
    <r>
      <rPr>
        <b/>
        <sz val="15"/>
        <color rgb="FFFF0000"/>
        <rFont val="新細明體"/>
        <family val="1"/>
        <charset val="136"/>
        <scheme val="minor"/>
      </rPr>
      <t>此學期</t>
    </r>
    <r>
      <rPr>
        <b/>
        <u val="double"/>
        <sz val="15"/>
        <color rgb="FF008000"/>
        <rFont val="新細明體"/>
        <family val="1"/>
        <charset val="136"/>
        <scheme val="minor"/>
      </rPr>
      <t>隨附應備文件一併提交</t>
    </r>
    <r>
      <rPr>
        <b/>
        <sz val="15"/>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</si>
  <si>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r>
      <t xml:space="preserve">114學年度第一學期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</si>
  <si>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 xml:space="preserve">學科:
</t>
  </si>
  <si>
    <t xml:space="preserve">題型:
</t>
  </si>
  <si>
    <t>有無參加:</t>
  </si>
  <si>
    <t xml:space="preserve">社團或活動:
</t>
  </si>
  <si>
    <t xml:space="preserve">無達到學習目標之原因:
</t>
  </si>
  <si>
    <t xml:space="preserve">改善方法:
</t>
  </si>
  <si>
    <t xml:space="preserve">最喜歡的課後休閒活動:
</t>
  </si>
  <si>
    <t xml:space="preserve">收穫:
</t>
  </si>
  <si>
    <r>
      <t>114學年度第二學期(</t>
    </r>
    <r>
      <rPr>
        <b/>
        <sz val="16"/>
        <color rgb="FFFF0000"/>
        <rFont val="新細明體"/>
        <family val="1"/>
        <charset val="136"/>
        <scheme val="minor"/>
      </rPr>
      <t>114下</t>
    </r>
    <r>
      <rPr>
        <sz val="16"/>
        <color indexed="8"/>
        <rFont val="新細明體"/>
        <family val="1"/>
        <charset val="136"/>
        <scheme val="minor"/>
      </rPr>
      <t>)  (Second Semester,February</t>
    </r>
    <r>
      <rPr>
        <b/>
        <sz val="16"/>
        <color rgb="FFFF0000"/>
        <rFont val="新細明體"/>
        <family val="1"/>
        <charset val="136"/>
        <scheme val="minor"/>
      </rPr>
      <t xml:space="preserve"> 2026</t>
    </r>
    <r>
      <rPr>
        <sz val="16"/>
        <color indexed="8"/>
        <rFont val="新細明體"/>
        <family val="1"/>
        <charset val="136"/>
        <scheme val="minor"/>
      </rPr>
      <t xml:space="preserve">) </t>
    </r>
    <phoneticPr fontId="3" type="noConversion"/>
  </si>
  <si>
    <r>
      <t xml:space="preserve">114學年度第二學期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</si>
  <si>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114學年度第二學期</t>
    <phoneticPr fontId="3" type="noConversion"/>
  </si>
  <si>
    <t>英文系</t>
    <phoneticPr fontId="3" type="noConversion"/>
  </si>
  <si>
    <t>T123456789</t>
    <phoneticPr fontId="3" type="noConversion"/>
  </si>
  <si>
    <t>甲</t>
    <phoneticPr fontId="3" type="noConversion"/>
  </si>
  <si>
    <t>英文</t>
    <phoneticPr fontId="3" type="noConversion"/>
  </si>
  <si>
    <t>畫畫</t>
    <phoneticPr fontId="3" type="noConversion"/>
  </si>
  <si>
    <r>
      <t>*</t>
    </r>
    <r>
      <rPr>
        <b/>
        <sz val="11"/>
        <color indexed="8"/>
        <rFont val="細明體"/>
        <family val="3"/>
        <charset val="136"/>
      </rPr>
      <t>身份證字號</t>
    </r>
    <r>
      <rPr>
        <b/>
        <sz val="11"/>
        <color indexed="8"/>
        <rFont val="Arial"/>
        <family val="2"/>
      </rPr>
      <t>ID number</t>
    </r>
    <phoneticPr fontId="3" type="noConversion"/>
  </si>
  <si>
    <r>
      <t>114</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(114</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February2026</t>
    </r>
    <r>
      <rPr>
        <b/>
        <sz val="16"/>
        <color rgb="FF000000"/>
        <rFont val="Arial"/>
        <family val="2"/>
      </rPr>
      <t xml:space="preserve">) </t>
    </r>
    <phoneticPr fontId="3" type="noConversion"/>
  </si>
  <si>
    <r>
      <t>114</t>
    </r>
    <r>
      <rPr>
        <b/>
        <sz val="16"/>
        <color rgb="FF000000"/>
        <rFont val="細明體"/>
        <family val="3"/>
        <charset val="136"/>
      </rPr>
      <t>學年度第二學期</t>
    </r>
    <r>
      <rPr>
        <b/>
        <sz val="16"/>
        <color rgb="FF000000"/>
        <rFont val="Arial"/>
        <family val="2"/>
      </rPr>
      <t>(114</t>
    </r>
    <r>
      <rPr>
        <b/>
        <sz val="16"/>
        <color rgb="FF000000"/>
        <rFont val="細明體"/>
        <family val="3"/>
        <charset val="136"/>
      </rPr>
      <t>下</t>
    </r>
    <r>
      <rPr>
        <b/>
        <sz val="16"/>
        <color rgb="FF000000"/>
        <rFont val="Arial"/>
        <family val="2"/>
      </rPr>
      <t xml:space="preserve">)  (Second Semester,February2026) </t>
    </r>
    <phoneticPr fontId="3" type="noConversion"/>
  </si>
  <si>
    <r>
      <t>114</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</si>
  <si>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t>114</t>
    </r>
    <r>
      <rPr>
        <sz val="12"/>
        <color indexed="8"/>
        <rFont val="細明體"/>
        <family val="3"/>
        <charset val="136"/>
      </rPr>
      <t>學年度第二學期</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</si>
  <si>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</si>
  <si>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</si>
  <si>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114</t>
    </r>
    <r>
      <rPr>
        <b/>
        <sz val="16"/>
        <color indexed="8"/>
        <rFont val="細明體"/>
        <family val="3"/>
        <charset val="136"/>
      </rPr>
      <t>學年度第二學期</t>
    </r>
    <r>
      <rPr>
        <b/>
        <sz val="16"/>
        <color indexed="8"/>
        <rFont val="Arial"/>
        <family val="2"/>
      </rPr>
      <t>(114</t>
    </r>
    <r>
      <rPr>
        <b/>
        <sz val="16"/>
        <color indexed="8"/>
        <rFont val="細明體"/>
        <family val="3"/>
        <charset val="136"/>
      </rPr>
      <t>下</t>
    </r>
    <r>
      <rPr>
        <b/>
        <sz val="16"/>
        <color indexed="8"/>
        <rFont val="Arial"/>
        <family val="2"/>
      </rPr>
      <t xml:space="preserve">)  (Second Semester,February 2026) </t>
    </r>
    <phoneticPr fontId="3" type="noConversion"/>
  </si>
  <si>
    <r>
      <t>意即</t>
    </r>
    <r>
      <rPr>
        <sz val="16"/>
        <color rgb="FFFF0000"/>
        <rFont val="標楷體"/>
        <family val="4"/>
        <charset val="136"/>
      </rPr>
      <t>學生只要</t>
    </r>
    <phoneticPr fontId="3" type="noConversion"/>
  </si>
  <si>
    <t xml:space="preserve">學校中文名稱:國立彰化師範大學
學校英文名稱: </t>
    <phoneticPr fontId="6" type="noConversion"/>
  </si>
  <si>
    <t>國立彰化師範大學</t>
  </si>
  <si>
    <t>新生</t>
  </si>
  <si>
    <t>何淑芬</t>
    <phoneticPr fontId="3" type="noConversion"/>
  </si>
  <si>
    <t>3</t>
    <phoneticPr fontId="3" type="noConversion"/>
  </si>
  <si>
    <t>S1234567</t>
    <phoneticPr fontId="3" type="noConversion"/>
  </si>
  <si>
    <t>請照抄戶籍謄本，一個字都不能錯不能少</t>
    <phoneticPr fontId="3" type="noConversion"/>
  </si>
  <si>
    <t>H</t>
    <phoneticPr fontId="3" type="noConversion"/>
  </si>
  <si>
    <t>請填寫113-1學期校外獲獎資料（不含揚鷹獎勵金跟校內獎助學金）</t>
    <phoneticPr fontId="3" type="noConversion"/>
  </si>
  <si>
    <t>行天宮助學金</t>
    <phoneticPr fontId="3" type="noConversion"/>
  </si>
  <si>
    <t>2024/10/1</t>
    <phoneticPr fontId="3" type="noConversion"/>
  </si>
  <si>
    <t>1次性補助</t>
    <phoneticPr fontId="3" type="noConversion"/>
  </si>
  <si>
    <t>範例勿抄：熱心助人，認真向學。</t>
    <phoneticPr fontId="3" type="noConversion"/>
  </si>
  <si>
    <t xml:space="preserve"> </t>
    <phoneticPr fontId="3" type="noConversion"/>
  </si>
  <si>
    <t>113學年有競賽獲獎或上媒體新聞報導才寫，並需附上佐證資料</t>
    <phoneticPr fontId="3" type="noConversion"/>
  </si>
  <si>
    <t>如選此項，工作表『附件四』需印兩張同意書，你跟擁抱對象皆須簽名繳交同意書，相片請跟EXCEL檔一起寄至act5718@gmail.com</t>
    <phoneticPr fontId="3" type="noConversion"/>
  </si>
  <si>
    <t>建議新生選此項</t>
    <phoneticPr fontId="3" type="noConversion"/>
  </si>
  <si>
    <t>建議舊生選此項</t>
    <phoneticPr fontId="3" type="noConversion"/>
  </si>
  <si>
    <t>題型:</t>
    <phoneticPr fontId="6" type="noConversion"/>
  </si>
  <si>
    <t>列印時如無法完全印出無妨，會以電子檔內容為準。範例：一家五口，父逝，依靠母親擔任OO職務，月入3萬元獨力支撐經濟，3名子女在學，需學生打工或申請獎助學金自籌學費、生活費，希望錄取廣源助學金，以減輕負擔有較多時間在大學探索或讀書</t>
    <phoneticPr fontId="3" type="noConversion"/>
  </si>
  <si>
    <t>約略概估即可</t>
    <phoneticPr fontId="3" type="noConversion"/>
  </si>
  <si>
    <t>低收、中低收、特境者勿填</t>
    <phoneticPr fontId="3" type="noConversion"/>
  </si>
  <si>
    <t>無則填0</t>
    <phoneticPr fontId="3" type="noConversion"/>
  </si>
  <si>
    <t>10000（無費用則填0元）</t>
    <phoneticPr fontId="3" type="noConversion"/>
  </si>
  <si>
    <t>2024/10/2</t>
    <phoneticPr fontId="3" type="noConversion"/>
  </si>
  <si>
    <t>由生輔組統一申請跟填寫</t>
    <phoneticPr fontId="3" type="noConversion"/>
  </si>
  <si>
    <t>郵政存簿（限郵局）</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</si>
</sst>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76" formatCode="#,##0_);[Red]\(#,##0\)"/>
    <numFmt numFmtId="177" formatCode="0_);[Red]\(0\)"/>
    <numFmt numFmtId="178" formatCode="#,##0;[Red]#,##0"/>
    <numFmt numFmtId="179" formatCode="0.00_);[Red]\(0.00\)"/>
    <numFmt numFmtId="180" formatCode="#,##0_ "/>
    <numFmt numFmtId="181" formatCode="yyyy/mm/dd"/>
  </numFmts>
  <fonts count="283">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rgb="FFFF0000"/>
      <name val="Arial Unicode MS"/>
      <family val="2"/>
      <charset val="136"/>
    </font>
    <font>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6"/>
      <color rgb="FF00B050"/>
      <name val="細明體"/>
      <family val="3"/>
      <charset val="136"/>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sz val="14"/>
      <color indexed="12"/>
      <name val="新細明體"/>
      <family val="1"/>
      <charset val="136"/>
      <scheme val="minor"/>
    </font>
    <font>
      <b/>
      <sz val="14"/>
      <color indexed="12"/>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18"/>
      <color rgb="FFFF0000"/>
      <name val="新細明體"/>
      <family val="1"/>
      <charset val="136"/>
      <scheme val="minor"/>
    </font>
    <font>
      <sz val="16"/>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sz val="18"/>
      <color theme="1"/>
      <name val="新細明體"/>
      <family val="1"/>
      <charset val="136"/>
      <scheme val="minor"/>
    </font>
    <font>
      <b/>
      <u/>
      <sz val="14"/>
      <color rgb="FFFF00FF"/>
      <name val="新細明體"/>
      <family val="1"/>
      <charset val="136"/>
      <scheme val="minor"/>
    </font>
    <font>
      <b/>
      <sz val="16"/>
      <color rgb="FFFF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sz val="15"/>
      <color rgb="FFFF0000"/>
      <name val="標楷體"/>
      <family val="4"/>
      <charset val="136"/>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0000FF"/>
      <name val="新細明體"/>
      <family val="1"/>
      <charset val="136"/>
      <scheme val="minor"/>
    </font>
    <font>
      <b/>
      <u/>
      <sz val="16"/>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sz val="15"/>
      <color rgb="FFFF0000"/>
      <name val="新細明體"/>
      <family val="1"/>
      <charset val="136"/>
    </font>
    <font>
      <u/>
      <sz val="16"/>
      <color theme="1"/>
      <name val="標楷體"/>
      <family val="4"/>
      <charset val="136"/>
    </font>
    <font>
      <sz val="16"/>
      <color rgb="FFFF0000"/>
      <name val="標楷體"/>
      <family val="4"/>
      <charset val="136"/>
    </font>
    <font>
      <b/>
      <sz val="18"/>
      <color rgb="FF0000FF"/>
      <name val="標楷體"/>
      <family val="4"/>
      <charset val="136"/>
    </font>
    <font>
      <b/>
      <sz val="16"/>
      <color rgb="FF000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sz val="16"/>
      <color rgb="FF006600"/>
      <name val="細明體"/>
      <family val="3"/>
      <charset val="136"/>
    </font>
    <font>
      <b/>
      <sz val="16"/>
      <color rgb="FF0000FF"/>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
      <sz val="40"/>
      <color theme="1"/>
      <name val="新細明體"/>
      <family val="1"/>
      <charset val="136"/>
      <scheme val="minor"/>
    </font>
    <font>
      <b/>
      <sz val="50"/>
      <color theme="1"/>
      <name val="新細明體"/>
      <family val="1"/>
      <charset val="136"/>
      <scheme val="minor"/>
    </font>
    <font>
      <sz val="50"/>
      <color theme="1"/>
      <name val="新細明體"/>
      <family val="1"/>
      <charset val="136"/>
      <scheme val="minor"/>
    </font>
    <font>
      <b/>
      <sz val="50"/>
      <color rgb="FFFF0000"/>
      <name val="新細明體"/>
      <family val="1"/>
      <charset val="136"/>
      <scheme val="minor"/>
    </font>
    <font>
      <b/>
      <u/>
      <sz val="50"/>
      <color rgb="FFFF0000"/>
      <name val="新細明體"/>
      <family val="1"/>
      <charset val="136"/>
      <scheme val="minor"/>
    </font>
    <font>
      <sz val="50"/>
      <color rgb="FF0000FF"/>
      <name val="新細明體"/>
      <family val="1"/>
      <charset val="136"/>
      <scheme val="minor"/>
    </font>
    <font>
      <sz val="18"/>
      <color rgb="FF006600"/>
      <name val="標楷體"/>
      <family val="4"/>
      <charset val="136"/>
    </font>
    <font>
      <b/>
      <sz val="15"/>
      <color rgb="FF0000FF"/>
      <name val="細明體"/>
      <family val="3"/>
      <charset val="136"/>
    </font>
    <font>
      <b/>
      <u/>
      <sz val="15"/>
      <color rgb="FF0000FF"/>
      <name val="細明體"/>
      <family val="3"/>
      <charset val="136"/>
    </font>
    <font>
      <b/>
      <u/>
      <sz val="15"/>
      <color rgb="FFFF0000"/>
      <name val="細明體"/>
      <family val="3"/>
      <charset val="136"/>
    </font>
    <font>
      <b/>
      <sz val="15"/>
      <color rgb="FFFF0000"/>
      <name val="細明體"/>
      <family val="3"/>
      <charset val="136"/>
    </font>
    <font>
      <b/>
      <sz val="15"/>
      <name val="細明體"/>
      <family val="3"/>
      <charset val="136"/>
    </font>
    <font>
      <sz val="15"/>
      <name val="細明體"/>
      <family val="3"/>
      <charset val="136"/>
    </font>
    <font>
      <b/>
      <sz val="15"/>
      <color rgb="FF0000FF"/>
      <name val="Arial"/>
      <family val="2"/>
    </font>
    <font>
      <sz val="15"/>
      <color theme="1"/>
      <name val="Arial"/>
      <family val="2"/>
    </font>
    <font>
      <b/>
      <sz val="20"/>
      <color rgb="FFFF0000"/>
      <name val="細明體"/>
      <family val="3"/>
      <charset val="136"/>
    </font>
    <font>
      <b/>
      <sz val="20"/>
      <color rgb="FFFF0000"/>
      <name val="Arial"/>
      <family val="2"/>
    </font>
    <font>
      <sz val="16"/>
      <color rgb="FF000000"/>
      <name val="新細明體"/>
      <family val="1"/>
      <charset val="136"/>
      <scheme val="minor"/>
    </font>
    <font>
      <sz val="16"/>
      <color indexed="10"/>
      <name val="新細明體"/>
      <family val="1"/>
      <charset val="136"/>
      <scheme val="minor"/>
    </font>
    <font>
      <b/>
      <sz val="20"/>
      <color rgb="FFFF0000"/>
      <name val="新細明體"/>
      <family val="1"/>
      <charset val="136"/>
      <scheme val="minor"/>
    </font>
    <font>
      <sz val="18"/>
      <color rgb="FF0000FF"/>
      <name val="標楷體"/>
      <family val="4"/>
      <charset val="136"/>
    </font>
    <font>
      <b/>
      <u/>
      <sz val="16"/>
      <color indexed="8"/>
      <name val="新細明體"/>
      <family val="1"/>
      <charset val="136"/>
      <scheme val="minor"/>
    </font>
    <font>
      <b/>
      <sz val="18"/>
      <color indexed="8"/>
      <name val="新細明體"/>
      <family val="1"/>
      <charset val="136"/>
      <scheme val="minor"/>
    </font>
    <font>
      <b/>
      <u/>
      <sz val="18"/>
      <color indexed="8"/>
      <name val="新細明體"/>
      <family val="1"/>
      <charset val="136"/>
      <scheme val="minor"/>
    </font>
    <font>
      <b/>
      <sz val="20"/>
      <color indexed="8"/>
      <name val="新細明體"/>
      <family val="1"/>
      <charset val="136"/>
      <scheme val="minor"/>
    </font>
    <font>
      <b/>
      <sz val="22"/>
      <color rgb="FFFF0000"/>
      <name val="新細明體"/>
      <family val="1"/>
      <charset val="136"/>
      <scheme val="minor"/>
    </font>
    <font>
      <b/>
      <sz val="20"/>
      <name val="新細明體"/>
      <family val="1"/>
      <charset val="136"/>
      <scheme val="minor"/>
    </font>
    <font>
      <b/>
      <sz val="18"/>
      <name val="新細明體"/>
      <family val="1"/>
      <charset val="136"/>
      <scheme val="minor"/>
    </font>
    <font>
      <b/>
      <sz val="16"/>
      <color rgb="FF000000"/>
      <name val="新細明體"/>
      <family val="1"/>
      <charset val="136"/>
      <scheme val="minor"/>
    </font>
    <font>
      <u/>
      <sz val="16"/>
      <color indexed="8"/>
      <name val="新細明體"/>
      <family val="1"/>
      <charset val="136"/>
      <scheme val="minor"/>
    </font>
    <font>
      <b/>
      <sz val="16"/>
      <color indexed="10"/>
      <name val="新細明體"/>
      <family val="1"/>
      <charset val="136"/>
      <scheme val="minor"/>
    </font>
    <font>
      <b/>
      <u/>
      <sz val="18"/>
      <color rgb="FFFF0000"/>
      <name val="新細明體"/>
      <family val="1"/>
      <charset val="136"/>
      <scheme val="minor"/>
    </font>
    <font>
      <b/>
      <u val="double"/>
      <sz val="18"/>
      <color rgb="FFFF0000"/>
      <name val="新細明體"/>
      <family val="1"/>
      <charset val="136"/>
      <scheme val="minor"/>
    </font>
    <font>
      <b/>
      <sz val="16"/>
      <color rgb="FF00B050"/>
      <name val="新細明體"/>
      <family val="1"/>
      <charset val="136"/>
      <scheme val="minor"/>
    </font>
    <font>
      <u/>
      <sz val="18"/>
      <color theme="1"/>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color theme="1"/>
      <name val="新細明體"/>
      <family val="1"/>
      <charset val="136"/>
      <scheme val="minor"/>
    </font>
    <font>
      <b/>
      <u/>
      <sz val="18"/>
      <color rgb="FF0000FF"/>
      <name val="新細明體"/>
      <family val="1"/>
      <charset val="136"/>
      <scheme val="minor"/>
    </font>
    <font>
      <sz val="18"/>
      <color rgb="FFFF0000"/>
      <name val="新細明體"/>
      <family val="1"/>
      <charset val="136"/>
      <scheme val="minor"/>
    </font>
    <font>
      <b/>
      <sz val="18"/>
      <color rgb="FFFF00FF"/>
      <name val="新細明體"/>
      <family val="1"/>
      <charset val="136"/>
      <scheme val="minor"/>
    </font>
    <font>
      <b/>
      <sz val="17"/>
      <color rgb="FFFF0000"/>
      <name val="新細明體"/>
      <family val="1"/>
      <charset val="136"/>
      <scheme val="minor"/>
    </font>
    <font>
      <b/>
      <sz val="17"/>
      <color rgb="FFFF00FF"/>
      <name val="新細明體"/>
      <family val="1"/>
      <charset val="136"/>
      <scheme val="minor"/>
    </font>
    <font>
      <b/>
      <u/>
      <sz val="17"/>
      <color rgb="FFFF00FF"/>
      <name val="新細明體"/>
      <family val="1"/>
      <charset val="136"/>
      <scheme val="minor"/>
    </font>
    <font>
      <sz val="17"/>
      <color rgb="FFFF0000"/>
      <name val="新細明體"/>
      <family val="1"/>
      <charset val="136"/>
      <scheme val="minor"/>
    </font>
    <font>
      <b/>
      <u/>
      <sz val="18"/>
      <color theme="1"/>
      <name val="新細明體"/>
      <family val="1"/>
      <charset val="136"/>
      <scheme val="minor"/>
    </font>
    <font>
      <b/>
      <sz val="22"/>
      <color rgb="FFFF0000"/>
      <name val="微軟正黑體"/>
      <family val="2"/>
      <charset val="136"/>
    </font>
    <font>
      <sz val="22"/>
      <name val="微軟正黑體"/>
      <family val="2"/>
      <charset val="136"/>
    </font>
    <font>
      <b/>
      <sz val="20"/>
      <color rgb="FF00B050"/>
      <name val="新細明體"/>
      <family val="1"/>
      <charset val="136"/>
      <scheme val="minor"/>
    </font>
    <font>
      <b/>
      <sz val="18"/>
      <name val="標楷體"/>
      <family val="4"/>
      <charset val="136"/>
    </font>
    <font>
      <b/>
      <u val="double"/>
      <sz val="18"/>
      <color rgb="FF0000FF"/>
      <name val="標楷體"/>
      <family val="4"/>
      <charset val="136"/>
    </font>
    <font>
      <b/>
      <u/>
      <sz val="18"/>
      <color rgb="FF008000"/>
      <name val="標楷體"/>
      <family val="4"/>
      <charset val="136"/>
    </font>
    <font>
      <b/>
      <u/>
      <sz val="18"/>
      <color rgb="FF0000FF"/>
      <name val="標楷體"/>
      <family val="4"/>
      <charset val="136"/>
    </font>
    <font>
      <sz val="18"/>
      <color theme="1"/>
      <name val="Wingdings"/>
      <charset val="2"/>
    </font>
    <font>
      <b/>
      <u val="double"/>
      <sz val="20"/>
      <color rgb="FFFF0000"/>
      <name val="標楷體"/>
      <family val="4"/>
      <charset val="136"/>
    </font>
    <font>
      <b/>
      <u val="double"/>
      <sz val="20"/>
      <color rgb="FF008000"/>
      <name val="標楷體"/>
      <family val="4"/>
      <charset val="136"/>
    </font>
    <font>
      <b/>
      <u/>
      <sz val="20"/>
      <color rgb="FF0000FF"/>
      <name val="標楷體"/>
      <family val="4"/>
      <charset val="136"/>
    </font>
    <font>
      <sz val="18"/>
      <name val="標楷體"/>
      <family val="4"/>
      <charset val="136"/>
    </font>
    <font>
      <b/>
      <sz val="20"/>
      <name val="標楷體"/>
      <family val="4"/>
      <charset val="136"/>
    </font>
    <font>
      <b/>
      <sz val="22"/>
      <color rgb="FFFF0000"/>
      <name val="標楷體"/>
      <family val="4"/>
      <charset val="136"/>
    </font>
    <font>
      <sz val="22"/>
      <color theme="1"/>
      <name val="標楷體"/>
      <family val="4"/>
      <charset val="136"/>
    </font>
    <font>
      <sz val="22"/>
      <color rgb="FFFF0000"/>
      <name val="標楷體"/>
      <family val="4"/>
      <charset val="136"/>
    </font>
    <font>
      <u/>
      <sz val="22"/>
      <color rgb="FFFF0000"/>
      <name val="標楷體"/>
      <family val="4"/>
      <charset val="136"/>
    </font>
    <font>
      <sz val="20"/>
      <color theme="1"/>
      <name val="標楷體"/>
      <family val="4"/>
      <charset val="136"/>
    </font>
    <font>
      <sz val="20"/>
      <color rgb="FFFF0000"/>
      <name val="標楷體"/>
      <family val="4"/>
      <charset val="136"/>
    </font>
    <font>
      <u/>
      <sz val="20"/>
      <color theme="1"/>
      <name val="標楷體"/>
      <family val="4"/>
      <charset val="136"/>
    </font>
    <font>
      <sz val="16"/>
      <color indexed="12"/>
      <name val="新細明體"/>
      <family val="1"/>
      <charset val="136"/>
      <scheme val="minor"/>
    </font>
    <font>
      <b/>
      <sz val="16"/>
      <color indexed="12"/>
      <name val="新細明體"/>
      <family val="1"/>
      <charset val="136"/>
      <scheme val="minor"/>
    </font>
    <font>
      <sz val="15"/>
      <color indexed="12"/>
      <name val="新細明體"/>
      <family val="1"/>
      <charset val="136"/>
      <scheme val="minor"/>
    </font>
    <font>
      <b/>
      <sz val="15"/>
      <color indexed="12"/>
      <name val="新細明體"/>
      <family val="1"/>
      <charset val="136"/>
      <scheme val="minor"/>
    </font>
    <font>
      <sz val="15"/>
      <color indexed="8"/>
      <name val="新細明體"/>
      <family val="1"/>
      <charset val="136"/>
      <scheme val="minor"/>
    </font>
    <font>
      <b/>
      <sz val="15"/>
      <color indexed="8"/>
      <name val="新細明體"/>
      <family val="1"/>
      <charset val="136"/>
      <scheme val="minor"/>
    </font>
    <font>
      <b/>
      <u val="double"/>
      <sz val="15"/>
      <color rgb="FF008000"/>
      <name val="新細明體"/>
      <family val="1"/>
      <charset val="136"/>
      <scheme val="minor"/>
    </font>
    <font>
      <b/>
      <sz val="15"/>
      <color rgb="FF008000"/>
      <name val="新細明體"/>
      <family val="1"/>
      <charset val="136"/>
      <scheme val="minor"/>
    </font>
    <font>
      <b/>
      <sz val="15"/>
      <color rgb="FFFF0000"/>
      <name val="新細明體"/>
      <family val="1"/>
      <charset val="136"/>
      <scheme val="minor"/>
    </font>
    <font>
      <sz val="18"/>
      <color indexed="8"/>
      <name val="新細明體"/>
      <family val="1"/>
      <charset val="136"/>
      <scheme val="minor"/>
    </font>
    <font>
      <sz val="12"/>
      <color theme="1"/>
      <name val="Calibri"/>
      <family val="2"/>
    </font>
    <font>
      <sz val="16"/>
      <color theme="1"/>
      <name val="新細明體"/>
      <family val="1"/>
      <charset val="136"/>
    </font>
    <font>
      <b/>
      <sz val="20"/>
      <color rgb="FFFF0000"/>
      <name val="新細明體"/>
      <family val="1"/>
      <charset val="136"/>
    </font>
    <font>
      <sz val="50"/>
      <name val="新細明體"/>
      <family val="1"/>
      <charset val="136"/>
      <scheme val="minor"/>
    </font>
    <font>
      <b/>
      <sz val="26"/>
      <color theme="1"/>
      <name val="標楷體"/>
      <family val="4"/>
      <charset val="136"/>
    </font>
    <font>
      <sz val="26"/>
      <color theme="1"/>
      <name val="標楷體"/>
      <family val="4"/>
      <charset val="136"/>
    </font>
    <font>
      <b/>
      <u/>
      <sz val="26"/>
      <color theme="1"/>
      <name val="標楷體"/>
      <family val="4"/>
      <charset val="136"/>
    </font>
    <font>
      <b/>
      <sz val="26"/>
      <color rgb="FFFF0000"/>
      <name val="標楷體"/>
      <family val="4"/>
      <charset val="136"/>
    </font>
    <font>
      <u/>
      <sz val="26"/>
      <color theme="1"/>
      <name val="標楷體"/>
      <family val="4"/>
      <charset val="136"/>
    </font>
    <font>
      <sz val="26"/>
      <color rgb="FFFF0000"/>
      <name val="標楷體"/>
      <family val="4"/>
      <charset val="136"/>
    </font>
    <font>
      <b/>
      <sz val="16"/>
      <color indexed="8"/>
      <name val="細明體"/>
      <family val="3"/>
      <charset val="136"/>
    </font>
    <font>
      <sz val="14"/>
      <color theme="1"/>
      <name val="標楷體"/>
      <family val="2"/>
      <charset val="136"/>
    </font>
  </fonts>
  <fills count="18">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
      <patternFill patternType="solid">
        <fgColor rgb="FFFED8F8"/>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8">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155" fillId="0" borderId="0"/>
    <xf numFmtId="0" fontId="156" fillId="0" borderId="0"/>
    <xf numFmtId="0" fontId="2" fillId="0" borderId="0">
      <alignment vertical="center"/>
    </xf>
    <xf numFmtId="0" fontId="155" fillId="0" borderId="0"/>
    <xf numFmtId="0" fontId="157"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781">
    <xf numFmtId="0" fontId="0" fillId="0" borderId="0" xfId="0">
      <alignment vertical="center"/>
    </xf>
    <xf numFmtId="176" fontId="14" fillId="2" borderId="6" xfId="3" applyNumberFormat="1" applyFont="1" applyFill="1" applyBorder="1" applyAlignment="1">
      <alignment horizontal="right" vertical="top" wrapText="1"/>
    </xf>
    <xf numFmtId="0" fontId="19" fillId="0" borderId="0" xfId="0" applyFont="1">
      <alignment vertical="center"/>
    </xf>
    <xf numFmtId="0" fontId="25" fillId="0" borderId="0" xfId="0" applyFont="1">
      <alignment vertical="center"/>
    </xf>
    <xf numFmtId="0" fontId="17" fillId="5" borderId="0" xfId="0" applyFont="1" applyFill="1" applyAlignment="1">
      <alignment vertical="top" wrapText="1"/>
    </xf>
    <xf numFmtId="0" fontId="19" fillId="0" borderId="6" xfId="0" applyFont="1" applyBorder="1" applyAlignment="1" applyProtection="1">
      <alignment horizontal="center" vertical="top" wrapText="1"/>
      <protection locked="0"/>
    </xf>
    <xf numFmtId="178" fontId="14" fillId="2" borderId="6" xfId="3" applyNumberFormat="1" applyFont="1" applyFill="1" applyBorder="1" applyAlignment="1">
      <alignment horizontal="center" vertical="top" wrapText="1"/>
    </xf>
    <xf numFmtId="0" fontId="19" fillId="0" borderId="0" xfId="0" applyFont="1" applyAlignment="1">
      <alignment horizontal="center" vertical="top"/>
    </xf>
    <xf numFmtId="0" fontId="19" fillId="0" borderId="0" xfId="0" applyFont="1" applyAlignment="1">
      <alignment horizontal="left" vertical="top"/>
    </xf>
    <xf numFmtId="0" fontId="19" fillId="0" borderId="0" xfId="0" applyFont="1" applyAlignment="1">
      <alignment horizontal="center" vertical="top" wrapText="1"/>
    </xf>
    <xf numFmtId="180" fontId="19" fillId="0" borderId="0" xfId="0" applyNumberFormat="1" applyFont="1" applyAlignment="1">
      <alignment horizontal="right" vertical="top"/>
    </xf>
    <xf numFmtId="176" fontId="19" fillId="0" borderId="0" xfId="0" applyNumberFormat="1" applyFont="1" applyAlignment="1">
      <alignment horizontal="right" vertical="top"/>
    </xf>
    <xf numFmtId="0" fontId="19" fillId="0" borderId="0" xfId="0" applyFont="1" applyAlignment="1">
      <alignment horizontal="left" vertical="center"/>
    </xf>
    <xf numFmtId="0" fontId="28" fillId="0" borderId="0" xfId="3" applyFont="1" applyAlignment="1" applyProtection="1">
      <alignment horizontal="left" vertical="top" wrapText="1"/>
      <protection locked="0"/>
    </xf>
    <xf numFmtId="176" fontId="28" fillId="0" borderId="0" xfId="3" applyNumberFormat="1" applyFont="1" applyAlignment="1" applyProtection="1">
      <alignment horizontal="right" vertical="top" wrapText="1"/>
      <protection locked="0"/>
    </xf>
    <xf numFmtId="177" fontId="28" fillId="0" borderId="0" xfId="3" applyNumberFormat="1" applyFont="1" applyAlignment="1" applyProtection="1">
      <alignment horizontal="left" vertical="top" wrapText="1"/>
      <protection locked="0"/>
    </xf>
    <xf numFmtId="176" fontId="14" fillId="0" borderId="6" xfId="3" applyNumberFormat="1" applyFont="1" applyBorder="1" applyAlignment="1" applyProtection="1">
      <alignment horizontal="right" vertical="top" wrapText="1"/>
      <protection locked="0"/>
    </xf>
    <xf numFmtId="0" fontId="14" fillId="0" borderId="0" xfId="3" applyFont="1" applyAlignment="1" applyProtection="1">
      <alignment horizontal="left" vertical="top" wrapText="1"/>
      <protection locked="0"/>
    </xf>
    <xf numFmtId="177" fontId="28" fillId="0" borderId="0" xfId="3" applyNumberFormat="1" applyFont="1" applyAlignment="1">
      <alignment horizontal="left" vertical="top" wrapText="1"/>
    </xf>
    <xf numFmtId="177" fontId="28" fillId="0" borderId="0" xfId="1" applyNumberFormat="1" applyFont="1" applyAlignment="1">
      <alignment horizontal="left" vertical="top" wrapText="1"/>
    </xf>
    <xf numFmtId="177" fontId="19" fillId="0" borderId="0" xfId="0" applyNumberFormat="1" applyFont="1" applyAlignment="1">
      <alignment vertical="top" wrapText="1"/>
    </xf>
    <xf numFmtId="0" fontId="19" fillId="2" borderId="6" xfId="0" applyFont="1" applyFill="1" applyBorder="1" applyAlignment="1" applyProtection="1">
      <alignment horizontal="center" vertical="top" wrapText="1"/>
      <protection locked="0"/>
    </xf>
    <xf numFmtId="0" fontId="47" fillId="0" borderId="0" xfId="0" applyFont="1">
      <alignment vertical="center"/>
    </xf>
    <xf numFmtId="0" fontId="57" fillId="0" borderId="0" xfId="4" applyFont="1" applyAlignment="1" applyProtection="1">
      <alignment horizontal="left" vertical="top" wrapText="1"/>
      <protection locked="0"/>
    </xf>
    <xf numFmtId="177" fontId="51" fillId="0" borderId="6" xfId="3" applyNumberFormat="1" applyFont="1" applyBorder="1" applyAlignment="1">
      <alignment horizontal="left" vertical="top" wrapText="1"/>
    </xf>
    <xf numFmtId="177" fontId="57" fillId="0" borderId="0" xfId="4" applyNumberFormat="1" applyFont="1" applyAlignment="1">
      <alignment horizontal="left" vertical="top" wrapText="1"/>
    </xf>
    <xf numFmtId="177" fontId="19" fillId="0" borderId="0" xfId="0" applyNumberFormat="1" applyFont="1" applyAlignment="1">
      <alignment horizontal="right" vertical="top" wrapText="1"/>
    </xf>
    <xf numFmtId="177" fontId="14" fillId="0" borderId="6" xfId="4" applyNumberFormat="1" applyFont="1" applyBorder="1" applyAlignment="1">
      <alignment horizontal="left" vertical="top" wrapText="1"/>
    </xf>
    <xf numFmtId="0" fontId="14" fillId="0" borderId="6" xfId="4" applyFont="1" applyBorder="1" applyAlignment="1">
      <alignment horizontal="left" vertical="top" wrapText="1"/>
    </xf>
    <xf numFmtId="177" fontId="14" fillId="0" borderId="6" xfId="3" applyNumberFormat="1" applyFont="1" applyBorder="1" applyAlignment="1">
      <alignment horizontal="left" vertical="top" wrapText="1"/>
    </xf>
    <xf numFmtId="181" fontId="14" fillId="0" borderId="6" xfId="3" applyNumberFormat="1" applyFont="1" applyBorder="1" applyAlignment="1">
      <alignment horizontal="left" vertical="top" wrapText="1"/>
    </xf>
    <xf numFmtId="176" fontId="14" fillId="0" borderId="6" xfId="3" applyNumberFormat="1" applyFont="1" applyBorder="1" applyAlignment="1">
      <alignment horizontal="right" vertical="top" wrapText="1"/>
    </xf>
    <xf numFmtId="0" fontId="15" fillId="0" borderId="6" xfId="4" applyFont="1" applyBorder="1" applyAlignment="1" applyProtection="1">
      <alignment horizontal="center" vertical="top" wrapText="1"/>
      <protection locked="0"/>
    </xf>
    <xf numFmtId="0" fontId="14" fillId="0" borderId="0" xfId="4" applyFont="1" applyAlignment="1" applyProtection="1">
      <alignment horizontal="left" vertical="top" wrapText="1"/>
      <protection locked="0"/>
    </xf>
    <xf numFmtId="0" fontId="14" fillId="0" borderId="6" xfId="3" applyFont="1" applyBorder="1" applyAlignment="1" applyProtection="1">
      <alignment horizontal="left" vertical="top" wrapText="1"/>
      <protection locked="0"/>
    </xf>
    <xf numFmtId="176" fontId="45" fillId="0" borderId="6" xfId="2" applyNumberFormat="1" applyFont="1" applyBorder="1" applyAlignment="1">
      <alignment horizontal="right" vertical="top" wrapText="1"/>
    </xf>
    <xf numFmtId="0" fontId="14" fillId="0" borderId="6" xfId="3" applyFont="1" applyBorder="1" applyAlignment="1">
      <alignment horizontal="left" vertical="top" wrapText="1"/>
    </xf>
    <xf numFmtId="177" fontId="19" fillId="0" borderId="6" xfId="0" applyNumberFormat="1" applyFont="1" applyBorder="1" applyAlignment="1">
      <alignment horizontal="left" vertical="top" wrapText="1"/>
    </xf>
    <xf numFmtId="177" fontId="19" fillId="0" borderId="6" xfId="0" applyNumberFormat="1" applyFont="1" applyBorder="1" applyAlignment="1">
      <alignment horizontal="right" vertical="top" wrapText="1"/>
    </xf>
    <xf numFmtId="177" fontId="19" fillId="0" borderId="6" xfId="0" applyNumberFormat="1" applyFont="1" applyBorder="1" applyAlignment="1">
      <alignment vertical="top" wrapText="1"/>
    </xf>
    <xf numFmtId="0" fontId="18" fillId="2" borderId="6" xfId="0" applyFont="1" applyFill="1" applyBorder="1" applyAlignment="1">
      <alignment horizontal="left" vertical="top" wrapText="1"/>
    </xf>
    <xf numFmtId="0" fontId="25" fillId="2" borderId="3" xfId="0" applyFont="1" applyFill="1" applyBorder="1" applyAlignment="1">
      <alignment horizontal="left" vertical="top" wrapText="1"/>
    </xf>
    <xf numFmtId="0" fontId="17" fillId="0" borderId="0" xfId="0" applyFont="1" applyAlignment="1">
      <alignment vertical="top"/>
    </xf>
    <xf numFmtId="177" fontId="15" fillId="0" borderId="6" xfId="3" applyNumberFormat="1" applyFont="1" applyBorder="1" applyAlignment="1">
      <alignment horizontal="center" vertical="top" wrapText="1"/>
    </xf>
    <xf numFmtId="177" fontId="28" fillId="0" borderId="0" xfId="3" applyNumberFormat="1" applyFont="1" applyAlignment="1" applyProtection="1">
      <alignment horizontal="center" vertical="top" wrapText="1"/>
      <protection locked="0"/>
    </xf>
    <xf numFmtId="177" fontId="14" fillId="0" borderId="6" xfId="3" applyNumberFormat="1" applyFont="1" applyBorder="1" applyAlignment="1">
      <alignment horizontal="center" vertical="top" wrapText="1"/>
    </xf>
    <xf numFmtId="177" fontId="19" fillId="0" borderId="6" xfId="0" applyNumberFormat="1" applyFont="1" applyBorder="1" applyAlignment="1">
      <alignment horizontal="center" vertical="top" wrapText="1"/>
    </xf>
    <xf numFmtId="177" fontId="19" fillId="0" borderId="0" xfId="0" applyNumberFormat="1" applyFont="1" applyAlignment="1">
      <alignment horizontal="center" vertical="top" wrapText="1"/>
    </xf>
    <xf numFmtId="177" fontId="51" fillId="0" borderId="6" xfId="3" applyNumberFormat="1" applyFont="1" applyBorder="1" applyAlignment="1" applyProtection="1">
      <alignment horizontal="left" vertical="top" wrapText="1"/>
      <protection locked="0"/>
    </xf>
    <xf numFmtId="0" fontId="81" fillId="0" borderId="0" xfId="1" applyFont="1" applyAlignment="1" applyProtection="1">
      <alignment horizontal="left" vertical="top" wrapText="1"/>
      <protection locked="0"/>
    </xf>
    <xf numFmtId="176" fontId="60" fillId="4" borderId="6" xfId="3" applyNumberFormat="1" applyFont="1" applyFill="1" applyBorder="1" applyAlignment="1" applyProtection="1">
      <alignment horizontal="left" vertical="top" wrapText="1"/>
      <protection locked="0"/>
    </xf>
    <xf numFmtId="177" fontId="42" fillId="0" borderId="6" xfId="3" applyNumberFormat="1" applyFont="1" applyBorder="1" applyAlignment="1">
      <alignment horizontal="left" vertical="top" wrapText="1"/>
    </xf>
    <xf numFmtId="0" fontId="98" fillId="0" borderId="0" xfId="0" applyFont="1" applyAlignment="1">
      <alignment vertical="top" wrapText="1"/>
    </xf>
    <xf numFmtId="0" fontId="98" fillId="0" borderId="0" xfId="0" applyFont="1" applyAlignment="1">
      <alignment horizontal="left" vertical="top" wrapText="1"/>
    </xf>
    <xf numFmtId="0" fontId="95" fillId="0" borderId="0" xfId="0" applyFont="1" applyAlignment="1">
      <alignment horizontal="left" vertical="top" wrapText="1"/>
    </xf>
    <xf numFmtId="0" fontId="25" fillId="4" borderId="6" xfId="0" applyFont="1" applyFill="1" applyBorder="1" applyAlignment="1">
      <alignment horizontal="center" vertical="top" wrapText="1"/>
    </xf>
    <xf numFmtId="0" fontId="25" fillId="4" borderId="6" xfId="0" applyFont="1" applyFill="1" applyBorder="1" applyAlignment="1">
      <alignment horizontal="left" vertical="top" wrapText="1"/>
    </xf>
    <xf numFmtId="180" fontId="25" fillId="4" borderId="6" xfId="0" applyNumberFormat="1" applyFont="1" applyFill="1" applyBorder="1" applyAlignment="1">
      <alignment horizontal="left" vertical="top" wrapText="1"/>
    </xf>
    <xf numFmtId="0" fontId="94" fillId="0" borderId="6" xfId="0" applyFont="1" applyBorder="1" applyAlignment="1">
      <alignment horizontal="center" vertical="top" wrapText="1"/>
    </xf>
    <xf numFmtId="0" fontId="94" fillId="0" borderId="6" xfId="0" applyFont="1" applyBorder="1" applyAlignment="1">
      <alignment horizontal="left" vertical="top" wrapText="1"/>
    </xf>
    <xf numFmtId="0" fontId="19" fillId="0" borderId="0" xfId="0" applyFont="1" applyAlignment="1">
      <alignment vertical="top"/>
    </xf>
    <xf numFmtId="0" fontId="99" fillId="0" borderId="0" xfId="0" applyFont="1">
      <alignment vertical="center"/>
    </xf>
    <xf numFmtId="0" fontId="97" fillId="0" borderId="0" xfId="0" applyFont="1" applyAlignment="1">
      <alignment vertical="top" wrapText="1"/>
    </xf>
    <xf numFmtId="0" fontId="97" fillId="0" borderId="0" xfId="0" applyFont="1" applyAlignment="1">
      <alignment horizontal="left" vertical="center" wrapText="1"/>
    </xf>
    <xf numFmtId="0" fontId="94" fillId="0" borderId="0" xfId="0" applyFont="1" applyAlignment="1">
      <alignment horizontal="left" vertical="top"/>
    </xf>
    <xf numFmtId="0" fontId="74" fillId="0" borderId="0" xfId="1" applyFont="1" applyAlignment="1" applyProtection="1">
      <alignment horizontal="left" vertical="top" wrapText="1"/>
      <protection locked="0"/>
    </xf>
    <xf numFmtId="0" fontId="74" fillId="0" borderId="0" xfId="1" applyFont="1" applyAlignment="1" applyProtection="1">
      <alignment horizontal="left" wrapText="1"/>
      <protection locked="0"/>
    </xf>
    <xf numFmtId="49" fontId="69" fillId="0" borderId="0" xfId="3" applyNumberFormat="1" applyFont="1" applyAlignment="1" applyProtection="1">
      <alignment horizontal="left" vertical="top" wrapText="1"/>
      <protection locked="0"/>
    </xf>
    <xf numFmtId="176" fontId="69" fillId="0" borderId="0" xfId="3" applyNumberFormat="1" applyFont="1" applyAlignment="1" applyProtection="1">
      <alignment horizontal="left" vertical="top" wrapText="1"/>
      <protection locked="0"/>
    </xf>
    <xf numFmtId="0" fontId="69" fillId="0" borderId="0" xfId="1" applyFont="1" applyAlignment="1" applyProtection="1">
      <alignment horizontal="left" vertical="top" wrapText="1"/>
      <protection locked="0"/>
    </xf>
    <xf numFmtId="179" fontId="69" fillId="0" borderId="0" xfId="1" applyNumberFormat="1" applyFont="1" applyAlignment="1" applyProtection="1">
      <alignment horizontal="left" vertical="top" wrapText="1"/>
      <protection locked="0"/>
    </xf>
    <xf numFmtId="0" fontId="69" fillId="0" borderId="0" xfId="3" applyFont="1" applyAlignment="1" applyProtection="1">
      <alignment horizontal="left" vertical="top" wrapText="1"/>
      <protection locked="0"/>
    </xf>
    <xf numFmtId="177" fontId="69" fillId="0" borderId="0" xfId="3" applyNumberFormat="1" applyFont="1" applyAlignment="1" applyProtection="1">
      <alignment horizontal="right" vertical="top" wrapText="1"/>
      <protection locked="0"/>
    </xf>
    <xf numFmtId="176" fontId="69" fillId="0" borderId="0" xfId="3" applyNumberFormat="1" applyFont="1" applyAlignment="1" applyProtection="1">
      <alignment horizontal="right" vertical="top" wrapText="1"/>
      <protection locked="0"/>
    </xf>
    <xf numFmtId="181" fontId="69" fillId="0" borderId="0" xfId="3" applyNumberFormat="1" applyFont="1" applyAlignment="1" applyProtection="1">
      <alignment horizontal="left" vertical="top" wrapText="1"/>
      <protection locked="0"/>
    </xf>
    <xf numFmtId="0" fontId="118" fillId="0" borderId="0" xfId="1" applyFont="1" applyAlignment="1" applyProtection="1">
      <alignment horizontal="left" vertical="top" wrapText="1"/>
      <protection locked="0"/>
    </xf>
    <xf numFmtId="49" fontId="81" fillId="0" borderId="0" xfId="3" applyNumberFormat="1" applyFont="1" applyAlignment="1" applyProtection="1">
      <alignment horizontal="left" vertical="top" wrapText="1"/>
      <protection locked="0"/>
    </xf>
    <xf numFmtId="0" fontId="25" fillId="0" borderId="6" xfId="0" applyFont="1" applyBorder="1" applyAlignment="1" applyProtection="1">
      <alignment horizontal="center" vertical="top"/>
      <protection locked="0"/>
    </xf>
    <xf numFmtId="0" fontId="25" fillId="2" borderId="6" xfId="0" applyFont="1" applyFill="1" applyBorder="1" applyAlignment="1">
      <alignment horizontal="center" vertical="top"/>
    </xf>
    <xf numFmtId="0" fontId="25"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wrapText="1"/>
      <protection locked="0"/>
    </xf>
    <xf numFmtId="176" fontId="117" fillId="2" borderId="6" xfId="3" applyNumberFormat="1" applyFont="1" applyFill="1" applyBorder="1" applyAlignment="1">
      <alignment horizontal="right" vertical="top" wrapText="1"/>
    </xf>
    <xf numFmtId="0" fontId="22" fillId="2" borderId="4" xfId="0" applyFont="1" applyFill="1" applyBorder="1" applyAlignment="1">
      <alignment horizontal="center" vertical="top"/>
    </xf>
    <xf numFmtId="0" fontId="22" fillId="2" borderId="5" xfId="0" applyFont="1" applyFill="1" applyBorder="1" applyAlignment="1">
      <alignment horizontal="center" vertical="top"/>
    </xf>
    <xf numFmtId="178" fontId="117" fillId="2" borderId="6" xfId="3" applyNumberFormat="1" applyFont="1" applyFill="1" applyBorder="1" applyAlignment="1">
      <alignment horizontal="center" vertical="top" wrapText="1"/>
    </xf>
    <xf numFmtId="176" fontId="60" fillId="4" borderId="5" xfId="3" applyNumberFormat="1" applyFont="1" applyFill="1" applyBorder="1" applyAlignment="1" applyProtection="1">
      <alignment horizontal="left" vertical="top" wrapText="1"/>
      <protection locked="0"/>
    </xf>
    <xf numFmtId="0" fontId="25" fillId="2" borderId="6" xfId="0" applyFont="1" applyFill="1" applyBorder="1" applyAlignment="1">
      <alignment horizontal="left" vertical="top" wrapText="1"/>
    </xf>
    <xf numFmtId="0" fontId="22" fillId="2" borderId="6" xfId="0" applyFont="1" applyFill="1" applyBorder="1" applyAlignment="1">
      <alignment horizontal="left" vertical="top" wrapText="1"/>
    </xf>
    <xf numFmtId="0" fontId="101" fillId="2" borderId="6" xfId="0" applyFont="1" applyFill="1" applyBorder="1" applyAlignment="1">
      <alignment horizontal="left" vertical="top" wrapText="1"/>
    </xf>
    <xf numFmtId="49" fontId="135" fillId="2" borderId="6" xfId="3" applyNumberFormat="1" applyFont="1" applyFill="1" applyBorder="1" applyAlignment="1">
      <alignment horizontal="left" vertical="top" wrapText="1"/>
    </xf>
    <xf numFmtId="178" fontId="137" fillId="2" borderId="6" xfId="3" applyNumberFormat="1" applyFont="1" applyFill="1" applyBorder="1" applyAlignment="1">
      <alignment horizontal="left" vertical="top" wrapText="1"/>
    </xf>
    <xf numFmtId="178" fontId="13" fillId="2" borderId="6" xfId="3" applyNumberFormat="1" applyFont="1" applyFill="1" applyBorder="1" applyAlignment="1">
      <alignment horizontal="left" vertical="top" wrapText="1"/>
    </xf>
    <xf numFmtId="0" fontId="13" fillId="2" borderId="6" xfId="3" applyFont="1" applyFill="1" applyBorder="1" applyAlignment="1">
      <alignment horizontal="left" vertical="top" wrapText="1"/>
    </xf>
    <xf numFmtId="181"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right" vertical="top" wrapText="1"/>
      <protection locked="0"/>
    </xf>
    <xf numFmtId="179" fontId="81" fillId="0" borderId="0" xfId="1" applyNumberFormat="1" applyFont="1" applyAlignment="1" applyProtection="1">
      <alignment horizontal="left" vertical="top" wrapText="1"/>
      <protection locked="0"/>
    </xf>
    <xf numFmtId="0" fontId="81" fillId="0" borderId="0" xfId="3" applyFont="1" applyAlignment="1" applyProtection="1">
      <alignment horizontal="left" vertical="top" wrapText="1"/>
      <protection locked="0"/>
    </xf>
    <xf numFmtId="177" fontId="81" fillId="0" borderId="0" xfId="3" applyNumberFormat="1" applyFont="1" applyAlignment="1" applyProtection="1">
      <alignment horizontal="right" vertical="top" wrapText="1"/>
      <protection locked="0"/>
    </xf>
    <xf numFmtId="0" fontId="105" fillId="0" borderId="6" xfId="12" applyFont="1" applyBorder="1" applyAlignment="1">
      <alignment vertical="top" wrapText="1"/>
    </xf>
    <xf numFmtId="0" fontId="105" fillId="13" borderId="6" xfId="12" applyFont="1" applyFill="1" applyBorder="1" applyAlignment="1">
      <alignment vertical="top" wrapText="1"/>
    </xf>
    <xf numFmtId="0" fontId="106" fillId="15" borderId="6" xfId="0" applyFont="1" applyFill="1" applyBorder="1" applyAlignment="1">
      <alignment horizontal="justify" vertical="top" wrapText="1"/>
    </xf>
    <xf numFmtId="0" fontId="106" fillId="15" borderId="6" xfId="0" applyFont="1" applyFill="1" applyBorder="1" applyAlignment="1">
      <alignment vertical="top" wrapText="1"/>
    </xf>
    <xf numFmtId="0" fontId="106" fillId="0" borderId="6" xfId="0" applyFont="1" applyBorder="1" applyAlignment="1">
      <alignment vertical="top" wrapText="1"/>
    </xf>
    <xf numFmtId="0" fontId="97" fillId="0" borderId="0" xfId="0" applyFont="1" applyAlignment="1">
      <alignment horizontal="right" vertical="top" wrapText="1"/>
    </xf>
    <xf numFmtId="0" fontId="105" fillId="0" borderId="0" xfId="0" applyFont="1" applyAlignment="1">
      <alignment horizontal="right" vertical="top" wrapText="1"/>
    </xf>
    <xf numFmtId="0" fontId="151" fillId="0" borderId="0" xfId="0" applyFont="1" applyAlignment="1">
      <alignment horizontal="left" vertical="top" wrapText="1"/>
    </xf>
    <xf numFmtId="0" fontId="106" fillId="2" borderId="6" xfId="0" applyFont="1" applyFill="1" applyBorder="1" applyAlignment="1">
      <alignment vertical="top" wrapText="1"/>
    </xf>
    <xf numFmtId="0" fontId="153" fillId="14" borderId="6" xfId="0" applyFont="1" applyFill="1" applyBorder="1" applyAlignment="1">
      <alignment horizontal="justify" vertical="top" wrapText="1"/>
    </xf>
    <xf numFmtId="0" fontId="153" fillId="14" borderId="6" xfId="0" applyFont="1" applyFill="1" applyBorder="1" applyAlignment="1">
      <alignment vertical="top" wrapText="1"/>
    </xf>
    <xf numFmtId="49" fontId="69" fillId="0" borderId="0" xfId="3" applyNumberFormat="1" applyFont="1" applyAlignment="1" applyProtection="1">
      <alignment horizontal="center" vertical="top" wrapText="1"/>
      <protection locked="0"/>
    </xf>
    <xf numFmtId="0" fontId="19" fillId="0" borderId="0" xfId="0" applyFont="1" applyAlignment="1">
      <alignment horizontal="left" vertical="top" wrapText="1"/>
    </xf>
    <xf numFmtId="0" fontId="25" fillId="2" borderId="6" xfId="0" applyFont="1" applyFill="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180" fontId="25" fillId="4" borderId="6" xfId="0" applyNumberFormat="1" applyFont="1" applyFill="1" applyBorder="1" applyAlignment="1">
      <alignment horizontal="right" vertical="top" wrapText="1"/>
    </xf>
    <xf numFmtId="49" fontId="69" fillId="0" borderId="0" xfId="1" applyNumberFormat="1" applyFont="1" applyAlignment="1" applyProtection="1">
      <alignment horizontal="left" vertical="top" wrapText="1"/>
      <protection locked="0"/>
    </xf>
    <xf numFmtId="49" fontId="81" fillId="0" borderId="0" xfId="1" applyNumberFormat="1" applyFont="1" applyAlignment="1" applyProtection="1">
      <alignment horizontal="left" vertical="top" wrapText="1"/>
      <protection locked="0"/>
    </xf>
    <xf numFmtId="0" fontId="94" fillId="15" borderId="0" xfId="0" applyFont="1" applyFill="1" applyAlignment="1">
      <alignment horizontal="right" vertical="top" wrapText="1"/>
    </xf>
    <xf numFmtId="0" fontId="94" fillId="0" borderId="0" xfId="0" applyFont="1" applyAlignment="1">
      <alignment horizontal="left" vertical="top" wrapText="1"/>
    </xf>
    <xf numFmtId="0" fontId="19" fillId="0" borderId="0" xfId="0" applyFont="1" applyAlignment="1">
      <alignment horizontal="right" vertical="top"/>
    </xf>
    <xf numFmtId="0" fontId="94" fillId="0" borderId="0" xfId="0" applyFont="1" applyAlignment="1">
      <alignment horizontal="center" vertical="top"/>
    </xf>
    <xf numFmtId="176" fontId="25" fillId="0" borderId="0" xfId="0" applyNumberFormat="1" applyFont="1" applyAlignment="1">
      <alignment horizontal="right" vertical="top"/>
    </xf>
    <xf numFmtId="0" fontId="104" fillId="0" borderId="0" xfId="0" applyFont="1" applyAlignment="1">
      <alignment horizontal="left" vertical="center" indent="1"/>
    </xf>
    <xf numFmtId="0" fontId="100" fillId="14" borderId="6" xfId="0" applyFont="1" applyFill="1" applyBorder="1" applyAlignment="1">
      <alignment horizontal="justify" vertical="top" wrapText="1"/>
    </xf>
    <xf numFmtId="0" fontId="142" fillId="15" borderId="6" xfId="0" applyFont="1" applyFill="1" applyBorder="1" applyAlignment="1">
      <alignment horizontal="left" vertical="top" wrapText="1"/>
    </xf>
    <xf numFmtId="0" fontId="183" fillId="0" borderId="0" xfId="0" applyFont="1" applyAlignment="1">
      <alignment vertical="top" wrapText="1"/>
    </xf>
    <xf numFmtId="0" fontId="66" fillId="0" borderId="0" xfId="1" applyFont="1" applyAlignment="1">
      <alignment vertical="top" wrapText="1"/>
    </xf>
    <xf numFmtId="0" fontId="66" fillId="0" borderId="0" xfId="0" applyFont="1" applyAlignment="1">
      <alignment vertical="center" wrapText="1"/>
    </xf>
    <xf numFmtId="0" fontId="81" fillId="0" borderId="0" xfId="0" applyFont="1" applyAlignment="1">
      <alignment vertical="center" wrapText="1"/>
    </xf>
    <xf numFmtId="0" fontId="105" fillId="0" borderId="6" xfId="7" applyFont="1" applyBorder="1" applyAlignment="1">
      <alignment vertical="top" wrapText="1"/>
    </xf>
    <xf numFmtId="0" fontId="105" fillId="0" borderId="6" xfId="0" applyFont="1" applyBorder="1" applyAlignment="1">
      <alignment vertical="top" wrapText="1"/>
    </xf>
    <xf numFmtId="0" fontId="81" fillId="0" borderId="0" xfId="1" applyFont="1" applyAlignment="1">
      <alignment horizontal="left" vertical="top" wrapText="1"/>
    </xf>
    <xf numFmtId="0" fontId="105" fillId="0" borderId="6" xfId="0" applyFont="1" applyBorder="1" applyAlignment="1">
      <alignment horizontal="left" vertical="top" wrapText="1"/>
    </xf>
    <xf numFmtId="0" fontId="105" fillId="0" borderId="6" xfId="12" applyFont="1" applyBorder="1" applyAlignment="1">
      <alignment horizontal="left" vertical="top" wrapText="1"/>
    </xf>
    <xf numFmtId="0" fontId="25" fillId="2" borderId="6" xfId="0" applyFont="1" applyFill="1" applyBorder="1" applyAlignment="1" applyProtection="1">
      <alignment horizontal="left" vertical="top"/>
      <protection locked="0"/>
    </xf>
    <xf numFmtId="0" fontId="94" fillId="0" borderId="0" xfId="0" applyFont="1" applyAlignment="1">
      <alignment horizontal="right" vertical="top" wrapText="1"/>
    </xf>
    <xf numFmtId="49" fontId="81" fillId="0" borderId="0" xfId="3" applyNumberFormat="1" applyFont="1" applyAlignment="1">
      <alignment horizontal="left" vertical="top" wrapText="1"/>
    </xf>
    <xf numFmtId="0" fontId="25" fillId="0" borderId="0" xfId="0" applyFont="1" applyAlignment="1">
      <alignment horizontal="center" vertical="top"/>
    </xf>
    <xf numFmtId="0" fontId="25" fillId="0" borderId="0" xfId="0" applyFont="1" applyAlignment="1">
      <alignment horizontal="left" vertical="center"/>
    </xf>
    <xf numFmtId="0" fontId="25" fillId="0" borderId="0" xfId="0" applyFont="1" applyAlignment="1">
      <alignment horizontal="left" vertical="top"/>
    </xf>
    <xf numFmtId="0" fontId="25" fillId="0" borderId="0" xfId="0" applyFont="1" applyAlignment="1">
      <alignment horizontal="right" vertical="top"/>
    </xf>
    <xf numFmtId="0" fontId="22" fillId="5" borderId="0" xfId="0" applyFont="1" applyFill="1" applyAlignment="1">
      <alignment vertical="top" wrapText="1"/>
    </xf>
    <xf numFmtId="0" fontId="25" fillId="0" borderId="6" xfId="0" applyFont="1" applyBorder="1" applyAlignment="1" applyProtection="1">
      <alignment horizontal="center" vertical="top" wrapText="1"/>
      <protection locked="0"/>
    </xf>
    <xf numFmtId="0" fontId="25" fillId="2" borderId="6" xfId="0" applyFont="1" applyFill="1" applyBorder="1" applyAlignment="1" applyProtection="1">
      <alignment horizontal="center" vertical="top" wrapText="1"/>
      <protection locked="0"/>
    </xf>
    <xf numFmtId="0" fontId="19" fillId="0" borderId="0" xfId="0" applyFont="1" applyAlignment="1">
      <alignment vertical="center" wrapText="1"/>
    </xf>
    <xf numFmtId="0" fontId="25" fillId="0" borderId="0" xfId="0" applyFont="1" applyAlignment="1">
      <alignment vertical="center" wrapText="1"/>
    </xf>
    <xf numFmtId="0" fontId="25" fillId="2" borderId="0" xfId="0" applyFont="1" applyFill="1" applyAlignment="1" applyProtection="1">
      <alignment horizontal="left" vertical="top" wrapText="1"/>
      <protection locked="0"/>
    </xf>
    <xf numFmtId="0" fontId="25" fillId="2" borderId="6" xfId="0" applyFont="1" applyFill="1" applyBorder="1" applyAlignment="1">
      <alignment horizontal="center" vertical="top" wrapText="1"/>
    </xf>
    <xf numFmtId="0" fontId="22" fillId="2" borderId="4" xfId="0" applyFont="1" applyFill="1" applyBorder="1" applyAlignment="1">
      <alignment horizontal="center" vertical="top" wrapText="1"/>
    </xf>
    <xf numFmtId="0" fontId="22" fillId="2" borderId="5" xfId="0" applyFont="1" applyFill="1" applyBorder="1" applyAlignment="1">
      <alignment horizontal="center" vertical="top" wrapText="1"/>
    </xf>
    <xf numFmtId="0" fontId="94" fillId="0" borderId="0" xfId="0" applyFont="1" applyAlignment="1">
      <alignment horizontal="center" vertical="top" wrapText="1"/>
    </xf>
    <xf numFmtId="180" fontId="19" fillId="0" borderId="0" xfId="0" applyNumberFormat="1" applyFont="1" applyAlignment="1">
      <alignment horizontal="right" vertical="top" wrapText="1"/>
    </xf>
    <xf numFmtId="176" fontId="19" fillId="0" borderId="0" xfId="0" applyNumberFormat="1" applyFont="1" applyAlignment="1">
      <alignment horizontal="right" vertical="top" wrapText="1"/>
    </xf>
    <xf numFmtId="0" fontId="25" fillId="0" borderId="0" xfId="0" applyFont="1" applyAlignment="1">
      <alignment horizontal="center" vertical="top" wrapText="1"/>
    </xf>
    <xf numFmtId="0" fontId="25" fillId="0" borderId="0" xfId="0" applyFont="1" applyAlignment="1">
      <alignment horizontal="left" vertical="top" wrapText="1"/>
    </xf>
    <xf numFmtId="0" fontId="19" fillId="0" borderId="0" xfId="0" applyFont="1" applyAlignment="1">
      <alignment vertical="top" wrapText="1"/>
    </xf>
    <xf numFmtId="0" fontId="25" fillId="0" borderId="0" xfId="0" applyFont="1" applyAlignment="1">
      <alignment horizontal="right" vertical="top" wrapText="1"/>
    </xf>
    <xf numFmtId="0" fontId="25" fillId="0" borderId="0" xfId="0" applyFont="1" applyAlignment="1">
      <alignment horizontal="left" vertical="center" wrapText="1"/>
    </xf>
    <xf numFmtId="0" fontId="22" fillId="0" borderId="6" xfId="0" applyFont="1" applyBorder="1" applyAlignment="1" applyProtection="1">
      <alignment horizontal="left" vertical="center" wrapText="1"/>
      <protection locked="0"/>
    </xf>
    <xf numFmtId="180" fontId="117" fillId="2" borderId="6" xfId="3" applyNumberFormat="1" applyFont="1" applyFill="1" applyBorder="1" applyAlignment="1">
      <alignment horizontal="right" vertical="top" wrapText="1"/>
    </xf>
    <xf numFmtId="0" fontId="22" fillId="0" borderId="0" xfId="0" applyFont="1" applyAlignment="1">
      <alignment vertical="center" wrapText="1"/>
    </xf>
    <xf numFmtId="0" fontId="22" fillId="0" borderId="0" xfId="0" applyFont="1" applyAlignment="1">
      <alignment vertical="top" wrapText="1"/>
    </xf>
    <xf numFmtId="0" fontId="22" fillId="0" borderId="0" xfId="0" applyFont="1">
      <alignment vertical="center"/>
    </xf>
    <xf numFmtId="0" fontId="22" fillId="0" borderId="0" xfId="0" applyFont="1" applyAlignment="1">
      <alignment vertical="top"/>
    </xf>
    <xf numFmtId="176" fontId="25" fillId="0" borderId="6" xfId="0" applyNumberFormat="1" applyFont="1" applyBorder="1" applyAlignment="1" applyProtection="1">
      <alignment horizontal="right" vertical="top"/>
      <protection locked="0"/>
    </xf>
    <xf numFmtId="176" fontId="25" fillId="0" borderId="6" xfId="0" applyNumberFormat="1" applyFont="1" applyBorder="1" applyAlignment="1" applyProtection="1">
      <alignment horizontal="right" vertical="top" wrapText="1"/>
      <protection locked="0"/>
    </xf>
    <xf numFmtId="0" fontId="22" fillId="2" borderId="6" xfId="0" applyFont="1" applyFill="1" applyBorder="1" applyAlignment="1">
      <alignment horizontal="center" vertical="top"/>
    </xf>
    <xf numFmtId="0" fontId="25" fillId="2" borderId="0" xfId="0" applyFont="1" applyFill="1" applyAlignment="1">
      <alignment horizontal="left" vertical="top" wrapText="1"/>
    </xf>
    <xf numFmtId="0" fontId="17" fillId="0" borderId="0" xfId="0" applyFont="1" applyAlignment="1">
      <alignment vertical="center" wrapText="1"/>
    </xf>
    <xf numFmtId="176" fontId="25" fillId="0" borderId="6" xfId="0" applyNumberFormat="1" applyFont="1" applyBorder="1" applyAlignment="1" applyProtection="1">
      <alignment horizontal="center" vertical="top" wrapText="1"/>
      <protection locked="0"/>
    </xf>
    <xf numFmtId="176" fontId="117" fillId="2" borderId="6" xfId="3" applyNumberFormat="1" applyFont="1" applyFill="1" applyBorder="1" applyAlignment="1">
      <alignment vertical="top" wrapText="1"/>
    </xf>
    <xf numFmtId="176" fontId="25" fillId="0" borderId="6" xfId="0" applyNumberFormat="1" applyFont="1" applyBorder="1" applyAlignment="1" applyProtection="1">
      <alignment vertical="top" wrapText="1"/>
      <protection locked="0"/>
    </xf>
    <xf numFmtId="176" fontId="192" fillId="2" borderId="6" xfId="3" applyNumberFormat="1" applyFont="1" applyFill="1" applyBorder="1" applyAlignment="1">
      <alignment horizontal="right" vertical="top" wrapText="1"/>
    </xf>
    <xf numFmtId="0" fontId="27" fillId="2" borderId="4" xfId="0" applyFont="1" applyFill="1" applyBorder="1" applyAlignment="1">
      <alignment horizontal="center" vertical="top" wrapText="1"/>
    </xf>
    <xf numFmtId="0" fontId="27" fillId="2" borderId="5" xfId="0" applyFont="1" applyFill="1" applyBorder="1" applyAlignment="1">
      <alignment horizontal="center" vertical="top" wrapText="1"/>
    </xf>
    <xf numFmtId="178" fontId="192" fillId="2" borderId="6" xfId="3" applyNumberFormat="1" applyFont="1" applyFill="1" applyBorder="1" applyAlignment="1">
      <alignment horizontal="center" vertical="top" wrapText="1"/>
    </xf>
    <xf numFmtId="0" fontId="193" fillId="2" borderId="3" xfId="0" applyFont="1" applyFill="1" applyBorder="1" applyAlignment="1">
      <alignment horizontal="left" vertical="top" wrapText="1"/>
    </xf>
    <xf numFmtId="0" fontId="27" fillId="0" borderId="0" xfId="0" applyFont="1" applyAlignment="1">
      <alignment vertical="top" wrapText="1"/>
    </xf>
    <xf numFmtId="176" fontId="19" fillId="0" borderId="6" xfId="0" applyNumberFormat="1" applyFont="1" applyBorder="1" applyAlignment="1" applyProtection="1">
      <alignment horizontal="right" vertical="top" wrapText="1"/>
      <protection locked="0"/>
    </xf>
    <xf numFmtId="0" fontId="19" fillId="2" borderId="6" xfId="0" applyFont="1" applyFill="1" applyBorder="1" applyAlignment="1">
      <alignment horizontal="center" vertical="top" wrapText="1"/>
    </xf>
    <xf numFmtId="0" fontId="19" fillId="0" borderId="6" xfId="0" applyFont="1" applyBorder="1" applyAlignment="1" applyProtection="1">
      <alignment horizontal="left" vertical="top" wrapText="1"/>
      <protection locked="0"/>
    </xf>
    <xf numFmtId="0" fontId="17" fillId="2" borderId="4"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0" borderId="0" xfId="0" applyFont="1" applyAlignment="1">
      <alignment vertical="top" wrapText="1"/>
    </xf>
    <xf numFmtId="176" fontId="117" fillId="2" borderId="6" xfId="3" applyNumberFormat="1" applyFont="1" applyFill="1" applyBorder="1" applyAlignment="1">
      <alignment horizontal="center" vertical="top" wrapText="1"/>
    </xf>
    <xf numFmtId="180" fontId="25" fillId="0" borderId="0" xfId="0" applyNumberFormat="1" applyFont="1" applyAlignment="1">
      <alignment horizontal="right" vertical="top"/>
    </xf>
    <xf numFmtId="0" fontId="25" fillId="0" borderId="0" xfId="0" applyFont="1" applyAlignment="1">
      <alignment vertical="top"/>
    </xf>
    <xf numFmtId="176" fontId="25" fillId="2" borderId="3" xfId="0" applyNumberFormat="1" applyFont="1" applyFill="1" applyBorder="1" applyAlignment="1">
      <alignment horizontal="left" vertical="top" wrapText="1"/>
    </xf>
    <xf numFmtId="176" fontId="25" fillId="2" borderId="6" xfId="0" applyNumberFormat="1" applyFont="1" applyFill="1" applyBorder="1" applyAlignment="1">
      <alignment horizontal="center" vertical="top" wrapText="1"/>
    </xf>
    <xf numFmtId="176" fontId="25" fillId="0" borderId="6" xfId="0" applyNumberFormat="1" applyFont="1" applyBorder="1" applyAlignment="1" applyProtection="1">
      <alignment horizontal="left" vertical="top" wrapText="1"/>
      <protection locked="0"/>
    </xf>
    <xf numFmtId="176" fontId="25" fillId="2" borderId="6" xfId="0" applyNumberFormat="1" applyFont="1" applyFill="1" applyBorder="1" applyAlignment="1" applyProtection="1">
      <alignment horizontal="left" vertical="top" wrapText="1"/>
      <protection locked="0"/>
    </xf>
    <xf numFmtId="176" fontId="22" fillId="0" borderId="0" xfId="0" applyNumberFormat="1" applyFont="1" applyAlignment="1">
      <alignment vertical="center" wrapText="1"/>
    </xf>
    <xf numFmtId="176" fontId="22" fillId="2" borderId="4" xfId="0" applyNumberFormat="1" applyFont="1" applyFill="1" applyBorder="1" applyAlignment="1">
      <alignment horizontal="center" vertical="top" wrapText="1"/>
    </xf>
    <xf numFmtId="176" fontId="22" fillId="2" borderId="5" xfId="0" applyNumberFormat="1" applyFont="1" applyFill="1" applyBorder="1" applyAlignment="1">
      <alignment horizontal="center" vertical="top" wrapText="1"/>
    </xf>
    <xf numFmtId="176" fontId="22" fillId="0" borderId="0" xfId="0" applyNumberFormat="1" applyFont="1" applyAlignment="1">
      <alignment vertical="top" wrapText="1"/>
    </xf>
    <xf numFmtId="0" fontId="22" fillId="0" borderId="0" xfId="0" applyFont="1" applyAlignment="1" applyProtection="1">
      <alignment vertical="center" wrapText="1"/>
      <protection locked="0"/>
    </xf>
    <xf numFmtId="0" fontId="19" fillId="2" borderId="0" xfId="0" applyFont="1" applyFill="1" applyAlignment="1" applyProtection="1">
      <alignment horizontal="left" vertical="top" wrapText="1"/>
      <protection locked="0"/>
    </xf>
    <xf numFmtId="0" fontId="25" fillId="2" borderId="6" xfId="0" applyFont="1" applyFill="1" applyBorder="1" applyAlignment="1" applyProtection="1">
      <alignment horizontal="center" vertical="top"/>
      <protection locked="0"/>
    </xf>
    <xf numFmtId="176" fontId="25" fillId="0" borderId="5" xfId="0" applyNumberFormat="1" applyFont="1" applyBorder="1" applyAlignment="1" applyProtection="1">
      <alignment horizontal="right" vertical="top"/>
      <protection locked="0"/>
    </xf>
    <xf numFmtId="0" fontId="25" fillId="2" borderId="0" xfId="0" applyFont="1" applyFill="1" applyAlignment="1" applyProtection="1">
      <alignment horizontal="left" vertical="top"/>
      <protection locked="0"/>
    </xf>
    <xf numFmtId="176" fontId="25" fillId="2" borderId="6" xfId="0" applyNumberFormat="1" applyFont="1" applyFill="1" applyBorder="1" applyAlignment="1" applyProtection="1">
      <alignment horizontal="center" vertical="top" wrapText="1"/>
      <protection locked="0"/>
    </xf>
    <xf numFmtId="176" fontId="25" fillId="2" borderId="0" xfId="0" applyNumberFormat="1" applyFont="1" applyFill="1" applyAlignment="1" applyProtection="1">
      <alignment horizontal="left" vertical="top" wrapText="1"/>
      <protection locked="0"/>
    </xf>
    <xf numFmtId="0" fontId="105" fillId="0" borderId="0" xfId="12" applyFont="1" applyAlignment="1" applyProtection="1">
      <alignment vertical="top" wrapText="1"/>
      <protection locked="0"/>
    </xf>
    <xf numFmtId="0" fontId="105" fillId="0" borderId="0" xfId="7" applyFont="1" applyAlignment="1" applyProtection="1">
      <alignment vertical="top" wrapText="1"/>
      <protection locked="0"/>
    </xf>
    <xf numFmtId="0" fontId="105" fillId="0" borderId="0" xfId="0" applyFont="1" applyAlignment="1" applyProtection="1">
      <alignment vertical="top" wrapText="1"/>
      <protection locked="0"/>
    </xf>
    <xf numFmtId="0" fontId="105" fillId="0" borderId="0" xfId="0" applyFont="1" applyAlignment="1" applyProtection="1">
      <alignment horizontal="left" vertical="top" wrapText="1"/>
      <protection locked="0"/>
    </xf>
    <xf numFmtId="0" fontId="105" fillId="0" borderId="0" xfId="12" applyFont="1" applyAlignment="1" applyProtection="1">
      <alignment horizontal="left" vertical="top" wrapText="1"/>
      <protection locked="0"/>
    </xf>
    <xf numFmtId="0" fontId="74" fillId="0" borderId="0" xfId="1" applyFont="1" applyAlignment="1">
      <alignment horizontal="left" vertical="top" wrapText="1"/>
    </xf>
    <xf numFmtId="49" fontId="68" fillId="0" borderId="0" xfId="3" applyNumberFormat="1" applyFont="1" applyAlignment="1">
      <alignment horizontal="center" vertical="top" wrapText="1"/>
    </xf>
    <xf numFmtId="49" fontId="69" fillId="0" borderId="0" xfId="3" applyNumberFormat="1" applyFont="1" applyAlignment="1">
      <alignment horizontal="center" vertical="top" wrapText="1"/>
    </xf>
    <xf numFmtId="49" fontId="69" fillId="0" borderId="0" xfId="3" applyNumberFormat="1" applyFont="1" applyAlignment="1">
      <alignment horizontal="left" vertical="top" wrapText="1"/>
    </xf>
    <xf numFmtId="0" fontId="74" fillId="0" borderId="0" xfId="1" applyFont="1" applyAlignment="1">
      <alignment horizontal="left" wrapText="1"/>
    </xf>
    <xf numFmtId="178" fontId="69" fillId="0" borderId="1" xfId="3" applyNumberFormat="1" applyFont="1" applyBorder="1" applyAlignment="1">
      <alignment vertical="top" wrapText="1"/>
    </xf>
    <xf numFmtId="49" fontId="69" fillId="0" borderId="1" xfId="3" applyNumberFormat="1" applyFont="1" applyBorder="1" applyAlignment="1">
      <alignment horizontal="center" vertical="top" wrapText="1"/>
    </xf>
    <xf numFmtId="178" fontId="69" fillId="0" borderId="12" xfId="3" applyNumberFormat="1" applyFont="1" applyBorder="1" applyAlignment="1">
      <alignment vertical="top" wrapText="1"/>
    </xf>
    <xf numFmtId="178" fontId="75" fillId="0" borderId="0" xfId="3" applyNumberFormat="1" applyFont="1" applyAlignment="1">
      <alignment horizontal="center" wrapText="1"/>
    </xf>
    <xf numFmtId="0" fontId="81" fillId="0" borderId="0" xfId="1" applyFont="1" applyAlignment="1">
      <alignment horizontal="left" wrapText="1"/>
    </xf>
    <xf numFmtId="178" fontId="75" fillId="0" borderId="0" xfId="3" applyNumberFormat="1" applyFont="1" applyAlignment="1">
      <alignment wrapText="1"/>
    </xf>
    <xf numFmtId="178" fontId="81" fillId="0" borderId="0" xfId="3" applyNumberFormat="1" applyFont="1" applyAlignment="1">
      <alignment wrapText="1"/>
    </xf>
    <xf numFmtId="0" fontId="68" fillId="8" borderId="6" xfId="1" applyFont="1" applyFill="1" applyBorder="1" applyAlignment="1">
      <alignment vertical="top" wrapText="1"/>
    </xf>
    <xf numFmtId="0" fontId="68" fillId="8" borderId="6" xfId="1" applyFont="1" applyFill="1" applyBorder="1" applyAlignment="1">
      <alignment horizontal="left" vertical="top" wrapText="1"/>
    </xf>
    <xf numFmtId="49" fontId="78" fillId="8" borderId="6" xfId="3" applyNumberFormat="1" applyFont="1" applyFill="1" applyBorder="1" applyAlignment="1">
      <alignment horizontal="center" vertical="top" wrapText="1"/>
    </xf>
    <xf numFmtId="0" fontId="68" fillId="8" borderId="6" xfId="3" applyFont="1" applyFill="1" applyBorder="1" applyAlignment="1">
      <alignment horizontal="left" vertical="top" wrapText="1"/>
    </xf>
    <xf numFmtId="0" fontId="78" fillId="8" borderId="6" xfId="1" applyFont="1" applyFill="1" applyBorder="1" applyAlignment="1">
      <alignment vertical="top" wrapText="1"/>
    </xf>
    <xf numFmtId="49" fontId="66" fillId="8" borderId="6" xfId="3" applyNumberFormat="1" applyFont="1" applyFill="1" applyBorder="1" applyAlignment="1">
      <alignment vertical="top" wrapText="1"/>
    </xf>
    <xf numFmtId="49" fontId="105" fillId="0" borderId="6" xfId="3" applyNumberFormat="1" applyFont="1" applyBorder="1" applyAlignment="1" applyProtection="1">
      <alignment horizontal="left" vertical="top" wrapText="1"/>
      <protection locked="0"/>
    </xf>
    <xf numFmtId="0" fontId="194" fillId="0" borderId="0" xfId="0" applyFont="1" applyAlignment="1">
      <alignment horizontal="left" vertical="top" wrapText="1"/>
    </xf>
    <xf numFmtId="0" fontId="196" fillId="0" borderId="0" xfId="0" applyFont="1" applyAlignment="1">
      <alignment horizontal="left" vertical="top" wrapText="1"/>
    </xf>
    <xf numFmtId="0" fontId="196" fillId="0" borderId="0" xfId="0" applyFont="1" applyAlignment="1">
      <alignment vertical="top" wrapText="1"/>
    </xf>
    <xf numFmtId="0" fontId="195" fillId="0" borderId="0" xfId="0" applyFont="1" applyAlignment="1">
      <alignment horizontal="left" vertical="top" wrapText="1"/>
    </xf>
    <xf numFmtId="49" fontId="196" fillId="0" borderId="0" xfId="0" applyNumberFormat="1" applyFont="1" applyAlignment="1">
      <alignment horizontal="left" vertical="top" wrapText="1"/>
    </xf>
    <xf numFmtId="0" fontId="195" fillId="0" borderId="0" xfId="0" applyFont="1" applyAlignment="1">
      <alignment vertical="top" wrapText="1"/>
    </xf>
    <xf numFmtId="0" fontId="171" fillId="2" borderId="6" xfId="0" applyFont="1" applyFill="1" applyBorder="1" applyAlignment="1">
      <alignment horizontal="justify" vertical="top" wrapText="1"/>
    </xf>
    <xf numFmtId="0" fontId="171" fillId="0" borderId="6" xfId="0" applyFont="1" applyBorder="1" applyAlignment="1">
      <alignment horizontal="justify" vertical="top" wrapText="1"/>
    </xf>
    <xf numFmtId="0" fontId="141" fillId="0" borderId="6" xfId="0" applyFont="1" applyBorder="1" applyAlignment="1">
      <alignment horizontal="left" vertical="top" wrapText="1"/>
    </xf>
    <xf numFmtId="176" fontId="208" fillId="0" borderId="6" xfId="0" applyNumberFormat="1" applyFont="1" applyBorder="1" applyAlignment="1" applyProtection="1">
      <alignment horizontal="right" vertical="top" wrapText="1"/>
      <protection locked="0"/>
    </xf>
    <xf numFmtId="0" fontId="80" fillId="4" borderId="6" xfId="1" applyFont="1" applyFill="1" applyBorder="1" applyAlignment="1" applyProtection="1">
      <alignment horizontal="left" vertical="top" wrapText="1"/>
      <protection locked="0"/>
    </xf>
    <xf numFmtId="49" fontId="84" fillId="4" borderId="6" xfId="3" applyNumberFormat="1" applyFont="1" applyFill="1" applyBorder="1" applyAlignment="1" applyProtection="1">
      <alignment horizontal="left" vertical="top" wrapText="1"/>
      <protection locked="0"/>
    </xf>
    <xf numFmtId="0" fontId="211" fillId="4" borderId="6" xfId="2" applyFont="1" applyFill="1" applyBorder="1" applyAlignment="1" applyProtection="1">
      <alignment horizontal="left" vertical="top" wrapText="1"/>
      <protection locked="0"/>
    </xf>
    <xf numFmtId="181" fontId="84" fillId="4" borderId="6" xfId="3" applyNumberFormat="1" applyFont="1" applyFill="1" applyBorder="1" applyAlignment="1" applyProtection="1">
      <alignment horizontal="left" vertical="top" wrapText="1"/>
      <protection locked="0"/>
    </xf>
    <xf numFmtId="0" fontId="84" fillId="4" borderId="6" xfId="6" applyFont="1" applyFill="1" applyBorder="1" applyAlignment="1" applyProtection="1">
      <alignment horizontal="left" vertical="top" wrapText="1"/>
      <protection locked="0"/>
    </xf>
    <xf numFmtId="49" fontId="119" fillId="0" borderId="6" xfId="3" applyNumberFormat="1" applyFont="1" applyBorder="1" applyAlignment="1" applyProtection="1">
      <alignment horizontal="left" vertical="top" wrapText="1"/>
      <protection locked="0"/>
    </xf>
    <xf numFmtId="176" fontId="84" fillId="2" borderId="6" xfId="3" applyNumberFormat="1" applyFont="1" applyFill="1" applyBorder="1" applyAlignment="1">
      <alignment horizontal="left" vertical="top" wrapText="1"/>
    </xf>
    <xf numFmtId="176" fontId="84" fillId="2" borderId="6" xfId="3" applyNumberFormat="1" applyFont="1" applyFill="1" applyBorder="1" applyAlignment="1">
      <alignment horizontal="right" vertical="top" wrapText="1"/>
    </xf>
    <xf numFmtId="49" fontId="84" fillId="4" borderId="6" xfId="5"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right" vertical="top" wrapText="1"/>
      <protection locked="0"/>
    </xf>
    <xf numFmtId="0" fontId="154" fillId="4" borderId="5" xfId="2" applyFont="1" applyFill="1" applyBorder="1" applyAlignment="1" applyProtection="1">
      <alignment horizontal="left" vertical="top" wrapText="1"/>
      <protection locked="0"/>
    </xf>
    <xf numFmtId="49" fontId="154" fillId="4" borderId="6" xfId="2" applyNumberFormat="1" applyFont="1" applyFill="1" applyBorder="1" applyAlignment="1" applyProtection="1">
      <alignment horizontal="left" vertical="top" wrapText="1"/>
      <protection locked="0"/>
    </xf>
    <xf numFmtId="49" fontId="80" fillId="4" borderId="6" xfId="1"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left" vertical="top" wrapText="1"/>
      <protection locked="0"/>
    </xf>
    <xf numFmtId="0" fontId="80" fillId="4" borderId="6" xfId="7" applyFont="1" applyFill="1" applyBorder="1" applyAlignment="1" applyProtection="1">
      <alignment horizontal="left" vertical="top" wrapText="1"/>
      <protection locked="0"/>
    </xf>
    <xf numFmtId="49" fontId="84" fillId="4" borderId="6" xfId="8" applyNumberFormat="1" applyFont="1" applyFill="1" applyBorder="1" applyAlignment="1" applyProtection="1">
      <alignment horizontal="left" vertical="top" wrapText="1"/>
      <protection locked="0"/>
    </xf>
    <xf numFmtId="179" fontId="80" fillId="4" borderId="6" xfId="1" applyNumberFormat="1" applyFont="1" applyFill="1" applyBorder="1" applyAlignment="1" applyProtection="1">
      <alignment horizontal="left" vertical="top" wrapText="1"/>
      <protection locked="0"/>
    </xf>
    <xf numFmtId="0" fontId="154" fillId="4" borderId="3" xfId="1" applyFont="1" applyFill="1" applyBorder="1" applyAlignment="1" applyProtection="1">
      <alignment vertical="top" wrapText="1"/>
      <protection locked="0"/>
    </xf>
    <xf numFmtId="0" fontId="154" fillId="4" borderId="6" xfId="1" applyFont="1" applyFill="1" applyBorder="1" applyAlignment="1" applyProtection="1">
      <alignment horizontal="left" vertical="top" wrapText="1"/>
      <protection locked="0"/>
    </xf>
    <xf numFmtId="49" fontId="154" fillId="4" borderId="6" xfId="1" applyNumberFormat="1" applyFont="1" applyFill="1" applyBorder="1" applyAlignment="1" applyProtection="1">
      <alignment horizontal="left" vertical="top" wrapText="1"/>
      <protection locked="0"/>
    </xf>
    <xf numFmtId="0" fontId="154" fillId="0" borderId="6" xfId="1" applyFont="1" applyBorder="1" applyAlignment="1" applyProtection="1">
      <alignment horizontal="left" vertical="top" wrapText="1"/>
      <protection locked="0"/>
    </xf>
    <xf numFmtId="0" fontId="80" fillId="0" borderId="6" xfId="1" applyFont="1" applyBorder="1" applyAlignment="1" applyProtection="1">
      <alignment horizontal="left" vertical="top" wrapText="1"/>
      <protection locked="0"/>
    </xf>
    <xf numFmtId="44" fontId="80" fillId="0" borderId="6" xfId="50" applyFont="1" applyFill="1" applyBorder="1" applyAlignment="1" applyProtection="1">
      <alignment horizontal="left" vertical="top" wrapText="1"/>
      <protection locked="0"/>
    </xf>
    <xf numFmtId="0" fontId="80" fillId="2" borderId="6" xfId="1" applyFont="1" applyFill="1" applyBorder="1" applyAlignment="1" applyProtection="1">
      <alignment horizontal="left" vertical="top" wrapText="1"/>
      <protection locked="0"/>
    </xf>
    <xf numFmtId="49" fontId="84" fillId="2" borderId="6" xfId="3" applyNumberFormat="1" applyFont="1" applyFill="1" applyBorder="1" applyAlignment="1" applyProtection="1">
      <alignment horizontal="left" vertical="top" wrapText="1"/>
      <protection locked="0"/>
    </xf>
    <xf numFmtId="49" fontId="84" fillId="2" borderId="5" xfId="3" applyNumberFormat="1" applyFont="1" applyFill="1" applyBorder="1" applyAlignment="1" applyProtection="1">
      <alignment horizontal="left" vertical="top" wrapText="1"/>
      <protection locked="0"/>
    </xf>
    <xf numFmtId="177" fontId="84" fillId="2" borderId="5" xfId="5" applyNumberFormat="1" applyFont="1" applyFill="1" applyBorder="1" applyAlignment="1">
      <alignment horizontal="right" vertical="top" wrapText="1"/>
    </xf>
    <xf numFmtId="176" fontId="154" fillId="2" borderId="5" xfId="5" applyNumberFormat="1" applyFont="1" applyFill="1" applyBorder="1" applyAlignment="1">
      <alignment horizontal="right" vertical="top" wrapText="1"/>
    </xf>
    <xf numFmtId="176" fontId="212" fillId="2" borderId="6" xfId="3" applyNumberFormat="1" applyFont="1" applyFill="1" applyBorder="1" applyAlignment="1">
      <alignment horizontal="right" vertical="top" wrapText="1"/>
    </xf>
    <xf numFmtId="176" fontId="82" fillId="2" borderId="6" xfId="3" applyNumberFormat="1" applyFont="1" applyFill="1" applyBorder="1" applyAlignment="1">
      <alignment horizontal="left" vertical="top" wrapText="1"/>
    </xf>
    <xf numFmtId="176" fontId="82" fillId="2" borderId="6" xfId="3" applyNumberFormat="1" applyFont="1" applyFill="1" applyBorder="1" applyAlignment="1" applyProtection="1">
      <alignment horizontal="left" vertical="top" wrapText="1"/>
      <protection locked="0"/>
    </xf>
    <xf numFmtId="0" fontId="124" fillId="4" borderId="6" xfId="0" applyFont="1" applyFill="1" applyBorder="1" applyAlignment="1" applyProtection="1">
      <alignment horizontal="left" vertical="top" wrapText="1"/>
      <protection locked="0"/>
    </xf>
    <xf numFmtId="0" fontId="80" fillId="4" borderId="6" xfId="0" applyFont="1" applyFill="1" applyBorder="1" applyAlignment="1" applyProtection="1">
      <alignment horizontal="left" vertical="top" wrapText="1"/>
      <protection locked="0"/>
    </xf>
    <xf numFmtId="0" fontId="80" fillId="0" borderId="0" xfId="1" applyFont="1" applyAlignment="1" applyProtection="1">
      <alignment horizontal="left" vertical="top" wrapText="1"/>
      <protection locked="0"/>
    </xf>
    <xf numFmtId="49" fontId="84" fillId="0" borderId="6" xfId="3" applyNumberFormat="1" applyFont="1" applyBorder="1" applyAlignment="1" applyProtection="1">
      <alignment horizontal="left" vertical="top" wrapText="1"/>
      <protection locked="0"/>
    </xf>
    <xf numFmtId="0" fontId="211" fillId="0" borderId="6" xfId="2" applyFont="1" applyBorder="1" applyAlignment="1" applyProtection="1">
      <alignment horizontal="left" vertical="top" wrapText="1"/>
      <protection locked="0"/>
    </xf>
    <xf numFmtId="0" fontId="80" fillId="2" borderId="6" xfId="0" applyFont="1" applyFill="1" applyBorder="1" applyAlignment="1">
      <alignment horizontal="right" vertical="top" wrapText="1"/>
    </xf>
    <xf numFmtId="177" fontId="84" fillId="2" borderId="5" xfId="3" applyNumberFormat="1" applyFont="1" applyFill="1" applyBorder="1" applyAlignment="1">
      <alignment horizontal="right" vertical="top" wrapText="1"/>
    </xf>
    <xf numFmtId="176" fontId="84" fillId="0" borderId="6" xfId="3" applyNumberFormat="1" applyFont="1" applyBorder="1" applyAlignment="1">
      <alignment horizontal="right" vertical="top" wrapText="1"/>
    </xf>
    <xf numFmtId="49" fontId="84" fillId="0" borderId="0" xfId="3" applyNumberFormat="1" applyFont="1" applyAlignment="1" applyProtection="1">
      <alignment horizontal="left" vertical="top" wrapText="1"/>
      <protection locked="0"/>
    </xf>
    <xf numFmtId="176" fontId="84" fillId="0" borderId="0" xfId="3" applyNumberFormat="1" applyFont="1" applyAlignment="1" applyProtection="1">
      <alignment horizontal="left" vertical="top" wrapText="1"/>
      <protection locked="0"/>
    </xf>
    <xf numFmtId="0" fontId="84" fillId="0" borderId="0" xfId="1" applyFont="1" applyAlignment="1" applyProtection="1">
      <alignment horizontal="left" vertical="top" wrapText="1"/>
      <protection locked="0"/>
    </xf>
    <xf numFmtId="179" fontId="84" fillId="0" borderId="0" xfId="1" applyNumberFormat="1" applyFont="1" applyAlignment="1" applyProtection="1">
      <alignment horizontal="left" vertical="top" wrapText="1"/>
      <protection locked="0"/>
    </xf>
    <xf numFmtId="0" fontId="154" fillId="0" borderId="0" xfId="1" applyFont="1" applyAlignment="1" applyProtection="1">
      <alignment horizontal="left" vertical="top" wrapText="1"/>
      <protection locked="0"/>
    </xf>
    <xf numFmtId="49" fontId="154" fillId="0" borderId="0" xfId="1" applyNumberFormat="1" applyFont="1" applyAlignment="1" applyProtection="1">
      <alignment horizontal="left" vertical="top" wrapText="1"/>
      <protection locked="0"/>
    </xf>
    <xf numFmtId="0" fontId="84" fillId="0" borderId="0" xfId="3" applyFont="1" applyAlignment="1" applyProtection="1">
      <alignment horizontal="left" vertical="top" wrapText="1"/>
      <protection locked="0"/>
    </xf>
    <xf numFmtId="177" fontId="84" fillId="0" borderId="0" xfId="3" applyNumberFormat="1" applyFont="1" applyAlignment="1" applyProtection="1">
      <alignment horizontal="right" vertical="top" wrapText="1"/>
      <protection locked="0"/>
    </xf>
    <xf numFmtId="176" fontId="84" fillId="0" borderId="0" xfId="3" applyNumberFormat="1" applyFont="1" applyAlignment="1" applyProtection="1">
      <alignment horizontal="right" vertical="top" wrapText="1"/>
      <protection locked="0"/>
    </xf>
    <xf numFmtId="0" fontId="106" fillId="0" borderId="14" xfId="0" applyFont="1" applyBorder="1" applyAlignment="1">
      <alignment vertical="top" wrapText="1"/>
    </xf>
    <xf numFmtId="0" fontId="80" fillId="0" borderId="6" xfId="1" applyFont="1" applyBorder="1" applyAlignment="1">
      <alignment horizontal="left" vertical="top" wrapText="1"/>
    </xf>
    <xf numFmtId="49" fontId="84" fillId="2" borderId="6" xfId="3" applyNumberFormat="1" applyFont="1" applyFill="1" applyBorder="1" applyAlignment="1">
      <alignment horizontal="left" vertical="top" wrapText="1"/>
    </xf>
    <xf numFmtId="0" fontId="142" fillId="15" borderId="6" xfId="0" applyFont="1" applyFill="1" applyBorder="1" applyAlignment="1">
      <alignment horizontal="center" vertical="top" wrapText="1"/>
    </xf>
    <xf numFmtId="49" fontId="214" fillId="0" borderId="6" xfId="0" applyNumberFormat="1" applyFont="1" applyBorder="1" applyAlignment="1">
      <alignment vertical="top" wrapText="1"/>
    </xf>
    <xf numFmtId="0" fontId="214" fillId="0" borderId="6" xfId="0" applyFont="1" applyBorder="1" applyAlignment="1">
      <alignment horizontal="left" vertical="top" wrapText="1"/>
    </xf>
    <xf numFmtId="49" fontId="214" fillId="0" borderId="6" xfId="0" applyNumberFormat="1" applyFont="1" applyBorder="1" applyAlignment="1">
      <alignment horizontal="left" vertical="top" wrapText="1"/>
    </xf>
    <xf numFmtId="181" fontId="214" fillId="0" borderId="6" xfId="0" applyNumberFormat="1" applyFont="1" applyBorder="1" applyAlignment="1">
      <alignment horizontal="left" vertical="top" wrapText="1"/>
    </xf>
    <xf numFmtId="0" fontId="214" fillId="0" borderId="6" xfId="0" applyFont="1" applyBorder="1" applyAlignment="1">
      <alignment horizontal="justify" vertical="top" wrapText="1"/>
    </xf>
    <xf numFmtId="49" fontId="214" fillId="0" borderId="6" xfId="0" applyNumberFormat="1" applyFont="1" applyBorder="1" applyAlignment="1">
      <alignment horizontal="justify" vertical="top" wrapText="1"/>
    </xf>
    <xf numFmtId="0" fontId="104" fillId="0" borderId="0" xfId="0" applyFont="1" applyAlignment="1">
      <alignment vertical="top" wrapText="1"/>
    </xf>
    <xf numFmtId="0" fontId="214" fillId="0" borderId="2" xfId="0" applyFont="1" applyBorder="1" applyAlignment="1">
      <alignment horizontal="left" vertical="top" wrapText="1"/>
    </xf>
    <xf numFmtId="49" fontId="214" fillId="0" borderId="2" xfId="0" applyNumberFormat="1" applyFont="1" applyBorder="1" applyAlignment="1">
      <alignment horizontal="left" vertical="top" wrapText="1"/>
    </xf>
    <xf numFmtId="49" fontId="152" fillId="0" borderId="2" xfId="0" applyNumberFormat="1" applyFont="1" applyBorder="1" applyAlignment="1">
      <alignment horizontal="left" vertical="top" wrapText="1"/>
    </xf>
    <xf numFmtId="49" fontId="152" fillId="0" borderId="0" xfId="0" applyNumberFormat="1" applyFont="1" applyAlignment="1">
      <alignment horizontal="left" vertical="top" wrapText="1"/>
    </xf>
    <xf numFmtId="49" fontId="152" fillId="0" borderId="17" xfId="0" applyNumberFormat="1" applyFont="1" applyBorder="1" applyAlignment="1">
      <alignment horizontal="left" vertical="top" wrapText="1"/>
    </xf>
    <xf numFmtId="49" fontId="84" fillId="0" borderId="0" xfId="3" applyNumberFormat="1" applyFont="1" applyAlignment="1" applyProtection="1">
      <alignment vertical="top" wrapText="1"/>
      <protection locked="0"/>
    </xf>
    <xf numFmtId="0" fontId="74" fillId="3" borderId="0" xfId="1" applyFont="1" applyFill="1" applyAlignment="1" applyProtection="1">
      <alignment horizontal="left" wrapText="1"/>
      <protection locked="0"/>
    </xf>
    <xf numFmtId="178" fontId="213" fillId="3" borderId="4" xfId="3" applyNumberFormat="1" applyFont="1" applyFill="1" applyBorder="1" applyAlignment="1">
      <alignment vertical="top" wrapText="1"/>
    </xf>
    <xf numFmtId="178" fontId="78" fillId="7" borderId="9" xfId="3" applyNumberFormat="1" applyFont="1" applyFill="1" applyBorder="1" applyAlignment="1">
      <alignment vertical="top" wrapText="1"/>
    </xf>
    <xf numFmtId="178" fontId="78" fillId="7" borderId="10" xfId="3" applyNumberFormat="1" applyFont="1" applyFill="1" applyBorder="1" applyAlignment="1">
      <alignment vertical="top" wrapText="1"/>
    </xf>
    <xf numFmtId="178" fontId="78" fillId="7" borderId="11" xfId="3" applyNumberFormat="1" applyFont="1" applyFill="1" applyBorder="1" applyAlignment="1">
      <alignment vertical="top" wrapText="1"/>
    </xf>
    <xf numFmtId="178" fontId="78" fillId="7" borderId="8" xfId="3" applyNumberFormat="1" applyFont="1" applyFill="1" applyBorder="1" applyAlignment="1">
      <alignment vertical="top" wrapText="1"/>
    </xf>
    <xf numFmtId="178" fontId="78" fillId="7" borderId="1" xfId="3" applyNumberFormat="1" applyFont="1" applyFill="1" applyBorder="1" applyAlignment="1">
      <alignment vertical="top" wrapText="1"/>
    </xf>
    <xf numFmtId="178" fontId="78" fillId="7" borderId="12" xfId="3" applyNumberFormat="1" applyFont="1" applyFill="1" applyBorder="1" applyAlignment="1">
      <alignment vertical="top" wrapText="1"/>
    </xf>
    <xf numFmtId="0" fontId="66" fillId="8" borderId="3" xfId="3" applyFont="1" applyFill="1" applyBorder="1" applyAlignment="1">
      <alignment vertical="top" wrapText="1"/>
    </xf>
    <xf numFmtId="0" fontId="66" fillId="8" borderId="4" xfId="3" applyFont="1" applyFill="1" applyBorder="1" applyAlignment="1">
      <alignment vertical="top" wrapText="1"/>
    </xf>
    <xf numFmtId="0" fontId="66" fillId="8" borderId="5" xfId="3" applyFont="1" applyFill="1" applyBorder="1" applyAlignment="1">
      <alignment vertical="top" wrapText="1"/>
    </xf>
    <xf numFmtId="0" fontId="68" fillId="8" borderId="3" xfId="3" applyFont="1" applyFill="1" applyBorder="1" applyAlignment="1">
      <alignment vertical="top" wrapText="1"/>
    </xf>
    <xf numFmtId="0" fontId="68" fillId="8" borderId="4" xfId="3" applyFont="1" applyFill="1" applyBorder="1" applyAlignment="1">
      <alignment vertical="top" wrapText="1"/>
    </xf>
    <xf numFmtId="0" fontId="68" fillId="8" borderId="5" xfId="3" applyFont="1" applyFill="1" applyBorder="1" applyAlignment="1">
      <alignment vertical="top" wrapText="1"/>
    </xf>
    <xf numFmtId="0" fontId="68" fillId="8" borderId="3" xfId="1" applyFont="1" applyFill="1" applyBorder="1" applyAlignment="1">
      <alignment vertical="top" wrapText="1"/>
    </xf>
    <xf numFmtId="0" fontId="68" fillId="8" borderId="5" xfId="1" applyFont="1" applyFill="1" applyBorder="1" applyAlignment="1">
      <alignment vertical="top" wrapText="1"/>
    </xf>
    <xf numFmtId="0" fontId="68" fillId="8" borderId="4" xfId="1" applyFont="1" applyFill="1" applyBorder="1" applyAlignment="1">
      <alignment vertical="top" wrapText="1"/>
    </xf>
    <xf numFmtId="49" fontId="78" fillId="8" borderId="3" xfId="3" applyNumberFormat="1" applyFont="1" applyFill="1" applyBorder="1" applyAlignment="1">
      <alignment vertical="top" wrapText="1"/>
    </xf>
    <xf numFmtId="49" fontId="78" fillId="8" borderId="5" xfId="3" applyNumberFormat="1" applyFont="1" applyFill="1" applyBorder="1" applyAlignment="1">
      <alignment vertical="top" wrapText="1"/>
    </xf>
    <xf numFmtId="0" fontId="68" fillId="8" borderId="2" xfId="3" applyFont="1" applyFill="1" applyBorder="1" applyAlignment="1">
      <alignment vertical="top" wrapText="1"/>
    </xf>
    <xf numFmtId="0" fontId="68" fillId="8" borderId="13" xfId="3" applyFont="1" applyFill="1" applyBorder="1" applyAlignment="1">
      <alignment vertical="top" wrapText="1"/>
    </xf>
    <xf numFmtId="0" fontId="68" fillId="8" borderId="7" xfId="3" applyFont="1" applyFill="1" applyBorder="1" applyAlignment="1">
      <alignment vertical="top" wrapText="1"/>
    </xf>
    <xf numFmtId="0" fontId="78" fillId="8" borderId="2" xfId="3" applyFont="1" applyFill="1" applyBorder="1" applyAlignment="1">
      <alignment vertical="top" wrapText="1"/>
    </xf>
    <xf numFmtId="0" fontId="78" fillId="8" borderId="7" xfId="3" applyFont="1" applyFill="1" applyBorder="1" applyAlignment="1">
      <alignment vertical="top" wrapText="1"/>
    </xf>
    <xf numFmtId="0" fontId="66" fillId="2" borderId="2" xfId="1" applyFont="1" applyFill="1" applyBorder="1" applyAlignment="1">
      <alignment vertical="top" wrapText="1"/>
    </xf>
    <xf numFmtId="0" fontId="66" fillId="2" borderId="7" xfId="1" applyFont="1" applyFill="1" applyBorder="1" applyAlignment="1">
      <alignment vertical="top" wrapText="1"/>
    </xf>
    <xf numFmtId="49" fontId="68" fillId="8" borderId="2" xfId="3" applyNumberFormat="1" applyFont="1" applyFill="1" applyBorder="1" applyAlignment="1">
      <alignment vertical="top" wrapText="1"/>
    </xf>
    <xf numFmtId="49" fontId="68" fillId="8" borderId="13" xfId="3" applyNumberFormat="1" applyFont="1" applyFill="1" applyBorder="1" applyAlignment="1">
      <alignment vertical="top" wrapText="1"/>
    </xf>
    <xf numFmtId="49" fontId="68" fillId="8" borderId="7" xfId="3" applyNumberFormat="1" applyFont="1" applyFill="1" applyBorder="1" applyAlignment="1">
      <alignment vertical="top" wrapText="1"/>
    </xf>
    <xf numFmtId="49" fontId="68" fillId="0" borderId="0" xfId="3" applyNumberFormat="1" applyFont="1" applyAlignment="1" applyProtection="1">
      <alignment vertical="top" wrapText="1"/>
      <protection locked="0"/>
    </xf>
    <xf numFmtId="0" fontId="114" fillId="2" borderId="3" xfId="2" applyFont="1" applyFill="1" applyBorder="1" applyAlignment="1">
      <alignment vertical="top" wrapText="1"/>
    </xf>
    <xf numFmtId="0" fontId="114" fillId="2" borderId="4" xfId="2" applyFont="1" applyFill="1" applyBorder="1" applyAlignment="1">
      <alignment vertical="top" wrapText="1"/>
    </xf>
    <xf numFmtId="0" fontId="114" fillId="2" borderId="5" xfId="2" applyFont="1" applyFill="1" applyBorder="1" applyAlignment="1">
      <alignment vertical="top" wrapText="1"/>
    </xf>
    <xf numFmtId="178" fontId="66" fillId="2" borderId="3" xfId="3" applyNumberFormat="1" applyFont="1" applyFill="1" applyBorder="1" applyAlignment="1">
      <alignment vertical="top" wrapText="1"/>
    </xf>
    <xf numFmtId="178" fontId="66" fillId="2" borderId="4" xfId="3" applyNumberFormat="1" applyFont="1" applyFill="1" applyBorder="1" applyAlignment="1">
      <alignment vertical="top" wrapText="1"/>
    </xf>
    <xf numFmtId="178" fontId="66" fillId="2" borderId="5" xfId="3" applyNumberFormat="1" applyFont="1" applyFill="1" applyBorder="1" applyAlignment="1">
      <alignment vertical="top" wrapText="1"/>
    </xf>
    <xf numFmtId="178" fontId="67" fillId="2" borderId="3" xfId="3" applyNumberFormat="1" applyFont="1" applyFill="1" applyBorder="1" applyAlignment="1">
      <alignment vertical="top" wrapText="1"/>
    </xf>
    <xf numFmtId="178" fontId="67" fillId="2" borderId="4" xfId="3" applyNumberFormat="1" applyFont="1" applyFill="1" applyBorder="1" applyAlignment="1">
      <alignment vertical="top" wrapText="1"/>
    </xf>
    <xf numFmtId="178" fontId="67" fillId="2" borderId="5" xfId="3" applyNumberFormat="1" applyFont="1" applyFill="1" applyBorder="1" applyAlignment="1">
      <alignment vertical="top" wrapText="1"/>
    </xf>
    <xf numFmtId="178" fontId="154" fillId="2" borderId="3" xfId="3" applyNumberFormat="1" applyFont="1" applyFill="1" applyBorder="1" applyAlignment="1">
      <alignment vertical="top" wrapText="1"/>
    </xf>
    <xf numFmtId="178" fontId="154" fillId="2" borderId="4" xfId="3" applyNumberFormat="1" applyFont="1" applyFill="1" applyBorder="1" applyAlignment="1">
      <alignment vertical="top" wrapText="1"/>
    </xf>
    <xf numFmtId="178" fontId="154" fillId="2" borderId="5" xfId="3" applyNumberFormat="1" applyFont="1" applyFill="1" applyBorder="1" applyAlignment="1">
      <alignment vertical="top" wrapText="1"/>
    </xf>
    <xf numFmtId="0" fontId="68" fillId="8" borderId="9" xfId="1" applyFont="1" applyFill="1" applyBorder="1" applyAlignment="1">
      <alignment vertical="top" wrapText="1"/>
    </xf>
    <xf numFmtId="0" fontId="68" fillId="8" borderId="14" xfId="1" applyFont="1" applyFill="1" applyBorder="1" applyAlignment="1">
      <alignment vertical="top" wrapText="1"/>
    </xf>
    <xf numFmtId="0" fontId="68" fillId="8" borderId="8" xfId="1" applyFont="1" applyFill="1" applyBorder="1" applyAlignment="1">
      <alignment vertical="top" wrapText="1"/>
    </xf>
    <xf numFmtId="178" fontId="84" fillId="0" borderId="1" xfId="3" applyNumberFormat="1" applyFont="1" applyBorder="1" applyAlignment="1">
      <alignment vertical="top" wrapText="1"/>
    </xf>
    <xf numFmtId="178" fontId="84" fillId="0" borderId="12" xfId="3" applyNumberFormat="1" applyFont="1" applyBorder="1" applyAlignment="1">
      <alignment vertical="top" wrapText="1"/>
    </xf>
    <xf numFmtId="178" fontId="84" fillId="0" borderId="0" xfId="3" applyNumberFormat="1" applyFont="1" applyAlignment="1" applyProtection="1">
      <alignment vertical="top" wrapText="1"/>
      <protection locked="0"/>
    </xf>
    <xf numFmtId="0" fontId="124" fillId="7" borderId="6" xfId="1" applyFont="1" applyFill="1" applyBorder="1" applyAlignment="1">
      <alignment horizontal="left" vertical="top" wrapText="1"/>
    </xf>
    <xf numFmtId="49" fontId="124" fillId="3" borderId="6" xfId="1" applyNumberFormat="1" applyFont="1" applyFill="1" applyBorder="1" applyAlignment="1">
      <alignment horizontal="left" vertical="top" wrapText="1"/>
    </xf>
    <xf numFmtId="0" fontId="107" fillId="0" borderId="3" xfId="0" applyFont="1" applyBorder="1" applyAlignment="1">
      <alignment horizontal="left" vertical="top" wrapText="1"/>
    </xf>
    <xf numFmtId="49" fontId="214" fillId="0" borderId="5" xfId="0" applyNumberFormat="1" applyFont="1" applyBorder="1" applyAlignment="1">
      <alignment horizontal="left" vertical="center" wrapText="1"/>
    </xf>
    <xf numFmtId="0" fontId="142" fillId="15" borderId="6" xfId="0" applyFont="1" applyFill="1" applyBorder="1" applyAlignment="1">
      <alignment horizontal="justify" vertical="top" wrapText="1"/>
    </xf>
    <xf numFmtId="0" fontId="142" fillId="11" borderId="6" xfId="0" applyFont="1" applyFill="1" applyBorder="1" applyAlignment="1">
      <alignment horizontal="center" vertical="top" wrapText="1"/>
    </xf>
    <xf numFmtId="0" fontId="142" fillId="11" borderId="6" xfId="0" applyFont="1" applyFill="1" applyBorder="1" applyAlignment="1">
      <alignment horizontal="justify" vertical="top" wrapText="1"/>
    </xf>
    <xf numFmtId="0" fontId="142" fillId="0" borderId="6" xfId="0" applyFont="1" applyBorder="1" applyAlignment="1">
      <alignment horizontal="center" vertical="top" wrapText="1"/>
    </xf>
    <xf numFmtId="0" fontId="142" fillId="0" borderId="6" xfId="0" applyFont="1" applyBorder="1" applyAlignment="1">
      <alignment horizontal="left" vertical="top" wrapText="1"/>
    </xf>
    <xf numFmtId="0" fontId="142" fillId="0" borderId="15" xfId="0" applyFont="1" applyBorder="1" applyAlignment="1">
      <alignment horizontal="center" vertical="top" wrapText="1"/>
    </xf>
    <xf numFmtId="0" fontId="142" fillId="0" borderId="16" xfId="0" applyFont="1" applyBorder="1" applyAlignment="1">
      <alignment horizontal="left" vertical="top" wrapText="1"/>
    </xf>
    <xf numFmtId="0" fontId="142" fillId="11" borderId="15" xfId="0" applyFont="1" applyFill="1" applyBorder="1" applyAlignment="1">
      <alignment horizontal="center" vertical="top" wrapText="1"/>
    </xf>
    <xf numFmtId="0" fontId="142" fillId="11" borderId="16" xfId="0" applyFont="1" applyFill="1" applyBorder="1" applyAlignment="1">
      <alignment horizontal="justify" vertical="top" wrapText="1"/>
    </xf>
    <xf numFmtId="0" fontId="141" fillId="0" borderId="0" xfId="0" applyFont="1" applyAlignment="1">
      <alignment vertical="top" wrapText="1"/>
    </xf>
    <xf numFmtId="49" fontId="152" fillId="0" borderId="17" xfId="0" applyNumberFormat="1" applyFont="1" applyBorder="1" applyAlignment="1">
      <alignment vertical="top" wrapText="1"/>
    </xf>
    <xf numFmtId="0" fontId="142" fillId="0" borderId="14" xfId="0" applyFont="1" applyBorder="1" applyAlignment="1">
      <alignment vertical="top" wrapText="1"/>
    </xf>
    <xf numFmtId="0" fontId="142" fillId="0" borderId="0" xfId="0" applyFont="1" applyAlignment="1">
      <alignment vertical="top" wrapText="1"/>
    </xf>
    <xf numFmtId="0" fontId="164" fillId="0" borderId="0" xfId="0" applyFont="1" applyAlignment="1">
      <alignment vertical="top" wrapText="1"/>
    </xf>
    <xf numFmtId="0" fontId="258" fillId="0" borderId="0" xfId="0" applyFont="1" applyAlignment="1">
      <alignment horizontal="left" vertical="top" wrapText="1"/>
    </xf>
    <xf numFmtId="0" fontId="164" fillId="0" borderId="0" xfId="0" applyFont="1" applyAlignment="1">
      <alignment horizontal="left" vertical="top" wrapText="1"/>
    </xf>
    <xf numFmtId="0" fontId="258" fillId="0" borderId="0" xfId="0" applyFont="1" applyAlignment="1">
      <alignment vertical="center" wrapText="1"/>
    </xf>
    <xf numFmtId="0" fontId="107" fillId="0" borderId="0" xfId="0" applyFont="1">
      <alignment vertical="center"/>
    </xf>
    <xf numFmtId="0" fontId="176" fillId="0" borderId="0" xfId="0" applyFont="1">
      <alignment vertical="center"/>
    </xf>
    <xf numFmtId="0" fontId="0" fillId="6" borderId="0" xfId="0" applyFill="1">
      <alignment vertical="center"/>
    </xf>
    <xf numFmtId="0" fontId="0" fillId="4" borderId="0" xfId="0" applyFill="1">
      <alignment vertical="center"/>
    </xf>
    <xf numFmtId="0" fontId="151" fillId="6" borderId="0" xfId="0" applyFont="1" applyFill="1">
      <alignment vertical="center"/>
    </xf>
    <xf numFmtId="0" fontId="273" fillId="6" borderId="0" xfId="0" applyFont="1" applyFill="1">
      <alignment vertical="center"/>
    </xf>
    <xf numFmtId="0" fontId="107" fillId="4" borderId="0" xfId="0" applyFont="1" applyFill="1">
      <alignment vertical="center"/>
    </xf>
    <xf numFmtId="0" fontId="106" fillId="4" borderId="0" xfId="0" applyFont="1" applyFill="1">
      <alignment vertical="center"/>
    </xf>
    <xf numFmtId="0" fontId="12" fillId="4" borderId="0" xfId="57" applyFill="1" applyAlignment="1" applyProtection="1">
      <alignment vertical="top"/>
      <protection locked="0"/>
    </xf>
    <xf numFmtId="0" fontId="258" fillId="0" borderId="0" xfId="0" applyFont="1">
      <alignment vertical="center"/>
    </xf>
    <xf numFmtId="0" fontId="258" fillId="0" borderId="0" xfId="0" applyFont="1" applyAlignment="1">
      <alignment vertical="top"/>
    </xf>
    <xf numFmtId="0" fontId="276" fillId="0" borderId="6" xfId="0" applyFont="1" applyBorder="1" applyAlignment="1">
      <alignment horizontal="justify" vertical="top" wrapText="1"/>
    </xf>
    <xf numFmtId="0" fontId="275" fillId="0" borderId="6" xfId="0" applyFont="1" applyBorder="1" applyAlignment="1">
      <alignment horizontal="justify" vertical="center" wrapText="1"/>
    </xf>
    <xf numFmtId="0" fontId="276" fillId="0" borderId="0" xfId="0" applyFont="1">
      <alignment vertical="center"/>
    </xf>
    <xf numFmtId="0" fontId="275" fillId="0" borderId="7" xfId="0" applyFont="1" applyBorder="1" applyAlignment="1">
      <alignment vertical="top" wrapText="1"/>
    </xf>
    <xf numFmtId="0" fontId="275" fillId="0" borderId="7" xfId="0" applyFont="1" applyBorder="1" applyAlignment="1">
      <alignment horizontal="center" vertical="top" wrapText="1"/>
    </xf>
    <xf numFmtId="0" fontId="275" fillId="0" borderId="6" xfId="0" applyFont="1" applyBorder="1" applyAlignment="1">
      <alignment horizontal="left" vertical="center" wrapText="1"/>
    </xf>
    <xf numFmtId="0" fontId="276" fillId="0" borderId="6" xfId="0" applyFont="1" applyBorder="1" applyAlignment="1">
      <alignment horizontal="left" vertical="center" wrapText="1"/>
    </xf>
    <xf numFmtId="0" fontId="258" fillId="0" borderId="0" xfId="0" applyFont="1" applyAlignment="1">
      <alignment horizontal="left" vertical="center"/>
    </xf>
    <xf numFmtId="0" fontId="275" fillId="0" borderId="6" xfId="0" applyFont="1" applyBorder="1" applyAlignment="1">
      <alignment horizontal="left" vertical="top"/>
    </xf>
    <xf numFmtId="0" fontId="105" fillId="0" borderId="6" xfId="1" applyFont="1" applyBorder="1" applyAlignment="1" applyProtection="1">
      <alignment horizontal="left" vertical="top" wrapText="1"/>
      <protection locked="0"/>
    </xf>
    <xf numFmtId="0" fontId="90" fillId="4" borderId="6" xfId="1" applyFont="1" applyFill="1" applyBorder="1" applyAlignment="1">
      <alignment horizontal="left" vertical="top" wrapText="1"/>
    </xf>
    <xf numFmtId="177" fontId="51" fillId="0" borderId="6" xfId="3" applyNumberFormat="1" applyFont="1" applyBorder="1" applyAlignment="1" applyProtection="1">
      <alignment horizontal="left" vertical="top" wrapText="1"/>
      <protection locked="0"/>
    </xf>
    <xf numFmtId="0" fontId="68" fillId="8" borderId="6" xfId="1" applyFont="1" applyFill="1" applyBorder="1" applyAlignment="1">
      <alignment horizontal="left" vertical="top" wrapText="1"/>
    </xf>
    <xf numFmtId="0" fontId="90" fillId="4" borderId="6" xfId="1" applyFont="1" applyFill="1" applyBorder="1" applyAlignment="1">
      <alignment horizontal="left" vertical="top" wrapText="1"/>
    </xf>
    <xf numFmtId="0" fontId="80" fillId="0" borderId="6" xfId="1" applyFont="1" applyFill="1" applyBorder="1" applyAlignment="1" applyProtection="1">
      <alignment horizontal="left" vertical="top" wrapText="1"/>
      <protection locked="0"/>
    </xf>
    <xf numFmtId="49" fontId="84" fillId="0" borderId="6" xfId="3" applyNumberFormat="1" applyFont="1" applyFill="1" applyBorder="1" applyAlignment="1" applyProtection="1">
      <alignment horizontal="left" vertical="top" wrapText="1"/>
      <protection locked="0"/>
    </xf>
    <xf numFmtId="181" fontId="84" fillId="0" borderId="6" xfId="3" applyNumberFormat="1" applyFont="1" applyFill="1" applyBorder="1" applyAlignment="1" applyProtection="1">
      <alignment horizontal="left" vertical="top" wrapText="1"/>
      <protection locked="0"/>
    </xf>
    <xf numFmtId="0" fontId="84" fillId="0" borderId="6" xfId="6" applyFont="1" applyFill="1" applyBorder="1" applyAlignment="1" applyProtection="1">
      <alignment horizontal="left" vertical="top" wrapText="1"/>
      <protection locked="0"/>
    </xf>
    <xf numFmtId="49" fontId="84" fillId="0" borderId="6" xfId="5"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right" vertical="top" wrapText="1"/>
      <protection locked="0"/>
    </xf>
    <xf numFmtId="0" fontId="154" fillId="0" borderId="5" xfId="2" applyFont="1" applyFill="1" applyBorder="1" applyAlignment="1" applyProtection="1">
      <alignment horizontal="left" vertical="top" wrapText="1"/>
      <protection locked="0"/>
    </xf>
    <xf numFmtId="49" fontId="154" fillId="0" borderId="6" xfId="2" applyNumberFormat="1" applyFont="1" applyFill="1" applyBorder="1" applyAlignment="1" applyProtection="1">
      <alignment horizontal="left" vertical="top" wrapText="1"/>
      <protection locked="0"/>
    </xf>
    <xf numFmtId="49" fontId="80" fillId="0" borderId="6" xfId="1"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left" vertical="top" wrapText="1"/>
      <protection locked="0"/>
    </xf>
    <xf numFmtId="0" fontId="80" fillId="0" borderId="6" xfId="7" applyFont="1" applyFill="1" applyBorder="1" applyAlignment="1" applyProtection="1">
      <alignment horizontal="left" vertical="top" wrapText="1"/>
      <protection locked="0"/>
    </xf>
    <xf numFmtId="0" fontId="80" fillId="0" borderId="3" xfId="1" applyFont="1" applyFill="1" applyBorder="1" applyAlignment="1" applyProtection="1">
      <alignment horizontal="left" vertical="top" wrapText="1"/>
      <protection locked="0"/>
    </xf>
    <xf numFmtId="179" fontId="80" fillId="0" borderId="6" xfId="1"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horizontal="center" vertical="top" wrapText="1"/>
      <protection locked="0"/>
    </xf>
    <xf numFmtId="0" fontId="154" fillId="0" borderId="6" xfId="1" applyFont="1" applyFill="1" applyBorder="1" applyAlignment="1" applyProtection="1">
      <alignment horizontal="left" vertical="top" wrapText="1"/>
      <protection locked="0"/>
    </xf>
    <xf numFmtId="49" fontId="154" fillId="0" borderId="6" xfId="1" applyNumberFormat="1" applyFont="1" applyFill="1" applyBorder="1" applyAlignment="1" applyProtection="1">
      <alignment horizontal="left" vertical="top" wrapText="1"/>
      <protection locked="0"/>
    </xf>
    <xf numFmtId="0" fontId="80" fillId="0" borderId="6" xfId="0" applyFont="1" applyFill="1" applyBorder="1" applyAlignment="1" applyProtection="1">
      <alignment horizontal="left" vertical="top" wrapText="1"/>
      <protection locked="0"/>
    </xf>
    <xf numFmtId="0" fontId="124" fillId="0" borderId="6" xfId="0" applyFont="1" applyFill="1" applyBorder="1" applyAlignment="1" applyProtection="1">
      <alignment horizontal="left" vertical="top" wrapText="1"/>
      <protection locked="0"/>
    </xf>
    <xf numFmtId="0" fontId="12" fillId="0" borderId="0" xfId="57" applyFill="1" applyAlignment="1" applyProtection="1">
      <alignment vertical="top"/>
      <protection locked="0"/>
    </xf>
    <xf numFmtId="49" fontId="84" fillId="0" borderId="6" xfId="8"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vertical="top" wrapText="1"/>
      <protection locked="0"/>
    </xf>
    <xf numFmtId="0" fontId="2" fillId="0" borderId="6" xfId="1" applyFont="1" applyBorder="1" applyAlignment="1">
      <alignment horizontal="left" vertical="top" wrapText="1"/>
    </xf>
    <xf numFmtId="49" fontId="119" fillId="4" borderId="6" xfId="3" applyNumberFormat="1" applyFont="1" applyFill="1" applyBorder="1" applyAlignment="1" applyProtection="1">
      <alignment horizontal="left" vertical="top" wrapText="1"/>
      <protection locked="0"/>
    </xf>
    <xf numFmtId="176" fontId="282" fillId="0" borderId="6" xfId="0" applyNumberFormat="1" applyFont="1" applyBorder="1" applyAlignment="1" applyProtection="1">
      <alignment horizontal="right" vertical="top"/>
      <protection locked="0"/>
    </xf>
    <xf numFmtId="176" fontId="282" fillId="0" borderId="5" xfId="0" applyNumberFormat="1" applyFont="1" applyBorder="1" applyAlignment="1" applyProtection="1">
      <alignment horizontal="right" vertical="top"/>
      <protection locked="0"/>
    </xf>
    <xf numFmtId="0" fontId="47" fillId="6" borderId="0" xfId="0" applyFont="1" applyFill="1" applyAlignment="1">
      <alignment horizontal="left" vertical="top" wrapText="1"/>
    </xf>
    <xf numFmtId="177" fontId="51" fillId="0" borderId="2" xfId="4" applyNumberFormat="1" applyFont="1" applyBorder="1" applyAlignment="1">
      <alignment horizontal="center" vertical="top" wrapText="1"/>
    </xf>
    <xf numFmtId="177" fontId="51" fillId="0" borderId="7" xfId="4" applyNumberFormat="1" applyFont="1" applyBorder="1" applyAlignment="1">
      <alignment horizontal="center" vertical="top" wrapText="1"/>
    </xf>
    <xf numFmtId="177" fontId="19" fillId="0" borderId="3" xfId="0" applyNumberFormat="1" applyFont="1" applyBorder="1" applyAlignment="1">
      <alignment horizontal="right" vertical="top" wrapText="1"/>
    </xf>
    <xf numFmtId="177" fontId="19" fillId="0" borderId="4" xfId="0" applyNumberFormat="1" applyFont="1" applyBorder="1" applyAlignment="1">
      <alignment horizontal="right" vertical="top" wrapText="1"/>
    </xf>
    <xf numFmtId="177" fontId="19" fillId="0" borderId="5" xfId="0" applyNumberFormat="1" applyFont="1" applyBorder="1" applyAlignment="1">
      <alignment horizontal="right" vertical="top" wrapText="1"/>
    </xf>
    <xf numFmtId="177" fontId="51" fillId="0" borderId="2" xfId="3" applyNumberFormat="1" applyFont="1" applyBorder="1" applyAlignment="1">
      <alignment horizontal="right" vertical="top" wrapText="1"/>
    </xf>
    <xf numFmtId="177" fontId="51" fillId="0" borderId="7" xfId="3" applyNumberFormat="1" applyFont="1" applyBorder="1" applyAlignment="1">
      <alignment horizontal="right" vertical="top" wrapText="1"/>
    </xf>
    <xf numFmtId="177" fontId="51" fillId="0" borderId="2" xfId="3" applyNumberFormat="1" applyFont="1" applyBorder="1" applyAlignment="1">
      <alignment horizontal="left" vertical="top" wrapText="1"/>
    </xf>
    <xf numFmtId="177" fontId="51" fillId="0" borderId="7" xfId="3" applyNumberFormat="1" applyFont="1" applyBorder="1" applyAlignment="1">
      <alignment horizontal="left" vertical="top" wrapText="1"/>
    </xf>
    <xf numFmtId="0" fontId="16" fillId="0" borderId="0" xfId="2" applyNumberFormat="1" applyFont="1" applyAlignment="1">
      <alignment horizontal="center" vertical="top" wrapText="1"/>
    </xf>
    <xf numFmtId="177" fontId="29" fillId="0" borderId="0" xfId="2" applyNumberFormat="1" applyFont="1" applyAlignment="1">
      <alignment horizontal="center" vertical="top" wrapText="1"/>
    </xf>
    <xf numFmtId="177" fontId="50" fillId="0" borderId="1" xfId="1" applyNumberFormat="1" applyFont="1" applyBorder="1" applyAlignment="1">
      <alignment horizontal="center" vertical="top" wrapText="1"/>
    </xf>
    <xf numFmtId="177" fontId="51" fillId="0" borderId="2" xfId="4" applyNumberFormat="1" applyFont="1" applyBorder="1" applyAlignment="1">
      <alignment horizontal="left" vertical="top" wrapText="1"/>
    </xf>
    <xf numFmtId="177" fontId="51" fillId="0" borderId="7" xfId="4" applyNumberFormat="1" applyFont="1" applyBorder="1" applyAlignment="1">
      <alignment horizontal="left" vertical="top" wrapText="1"/>
    </xf>
    <xf numFmtId="177" fontId="51" fillId="0" borderId="6" xfId="4" applyNumberFormat="1" applyFont="1" applyBorder="1" applyAlignment="1">
      <alignment horizontal="left" vertical="top" wrapText="1"/>
    </xf>
    <xf numFmtId="177" fontId="51" fillId="0" borderId="2" xfId="3" applyNumberFormat="1" applyFont="1" applyBorder="1" applyAlignment="1">
      <alignment horizontal="center" vertical="top" wrapText="1"/>
    </xf>
    <xf numFmtId="177" fontId="51" fillId="0" borderId="7" xfId="3" applyNumberFormat="1" applyFont="1" applyBorder="1" applyAlignment="1">
      <alignment horizontal="center" vertical="top" wrapText="1"/>
    </xf>
    <xf numFmtId="177" fontId="16" fillId="0" borderId="0" xfId="2" applyNumberFormat="1" applyFont="1" applyAlignment="1">
      <alignment horizontal="center" vertical="top" wrapText="1"/>
    </xf>
    <xf numFmtId="176" fontId="52" fillId="0" borderId="6" xfId="3" applyNumberFormat="1" applyFont="1" applyBorder="1" applyAlignment="1" applyProtection="1">
      <alignment horizontal="right" vertical="top" wrapText="1"/>
      <protection locked="0"/>
    </xf>
    <xf numFmtId="176" fontId="51" fillId="0" borderId="6" xfId="3" applyNumberFormat="1" applyFont="1" applyBorder="1" applyAlignment="1" applyProtection="1">
      <alignment horizontal="right" vertical="top" wrapText="1"/>
      <protection locked="0"/>
    </xf>
    <xf numFmtId="177" fontId="51" fillId="0" borderId="6" xfId="3" applyNumberFormat="1" applyFont="1" applyBorder="1" applyAlignment="1" applyProtection="1">
      <alignment horizontal="left" vertical="top" wrapText="1"/>
      <protection locked="0"/>
    </xf>
    <xf numFmtId="176" fontId="52" fillId="0" borderId="6" xfId="4" applyNumberFormat="1" applyFont="1" applyBorder="1" applyAlignment="1" applyProtection="1">
      <alignment horizontal="right" vertical="top" wrapText="1"/>
      <protection locked="0"/>
    </xf>
    <xf numFmtId="176" fontId="51" fillId="0" borderId="6" xfId="4" applyNumberFormat="1" applyFont="1" applyBorder="1" applyAlignment="1" applyProtection="1">
      <alignment horizontal="right" vertical="top" wrapText="1"/>
      <protection locked="0"/>
    </xf>
    <xf numFmtId="49" fontId="16" fillId="0" borderId="0" xfId="2" applyNumberFormat="1" applyFont="1" applyAlignment="1">
      <alignment horizontal="center" vertical="top" wrapText="1" readingOrder="1"/>
    </xf>
    <xf numFmtId="0" fontId="16" fillId="0" borderId="0" xfId="2" applyNumberFormat="1" applyFont="1" applyAlignment="1">
      <alignment horizontal="center" vertical="top" wrapText="1" readingOrder="1"/>
    </xf>
    <xf numFmtId="0" fontId="29" fillId="0" borderId="0" xfId="2" applyFont="1" applyAlignment="1">
      <alignment horizontal="center" vertical="top" wrapText="1" readingOrder="1"/>
    </xf>
    <xf numFmtId="0" fontId="51" fillId="0" borderId="2" xfId="4" applyFont="1" applyBorder="1" applyAlignment="1" applyProtection="1">
      <alignment horizontal="left" vertical="top" wrapText="1"/>
      <protection locked="0"/>
    </xf>
    <xf numFmtId="0" fontId="51" fillId="0" borderId="7" xfId="4" applyFont="1" applyBorder="1" applyAlignment="1" applyProtection="1">
      <alignment horizontal="left" vertical="top" wrapText="1"/>
      <protection locked="0"/>
    </xf>
    <xf numFmtId="0" fontId="51" fillId="0" borderId="6" xfId="4" applyFont="1" applyBorder="1" applyAlignment="1" applyProtection="1">
      <alignment horizontal="left" vertical="top" wrapText="1"/>
      <protection locked="0"/>
    </xf>
    <xf numFmtId="177" fontId="51" fillId="0" borderId="6" xfId="3" applyNumberFormat="1" applyFont="1" applyBorder="1" applyAlignment="1" applyProtection="1">
      <alignment horizontal="center" vertical="top" wrapText="1"/>
      <protection locked="0"/>
    </xf>
    <xf numFmtId="0" fontId="51" fillId="0" borderId="6" xfId="4" applyFont="1" applyBorder="1" applyAlignment="1" applyProtection="1">
      <alignment horizontal="center" vertical="top" wrapText="1"/>
      <protection locked="0"/>
    </xf>
    <xf numFmtId="177" fontId="51" fillId="0" borderId="6" xfId="3" applyNumberFormat="1" applyFont="1" applyBorder="1" applyAlignment="1">
      <alignment horizontal="left" vertical="top" wrapText="1"/>
    </xf>
    <xf numFmtId="0" fontId="16" fillId="0" borderId="0" xfId="2" applyFont="1" applyAlignment="1">
      <alignment horizontal="center" vertical="top" wrapText="1" readingOrder="1"/>
    </xf>
    <xf numFmtId="0" fontId="51" fillId="0" borderId="6" xfId="4" applyFont="1" applyBorder="1" applyAlignment="1">
      <alignment horizontal="left" vertical="top" wrapText="1"/>
    </xf>
    <xf numFmtId="177" fontId="51" fillId="0" borderId="6" xfId="3" applyNumberFormat="1" applyFont="1" applyBorder="1" applyAlignment="1">
      <alignment horizontal="center" vertical="top" wrapText="1"/>
    </xf>
    <xf numFmtId="176" fontId="51" fillId="0" borderId="6" xfId="3" applyNumberFormat="1" applyFont="1" applyBorder="1" applyAlignment="1">
      <alignment horizontal="right" vertical="top" wrapText="1"/>
    </xf>
    <xf numFmtId="177" fontId="14" fillId="0" borderId="6" xfId="4" applyNumberFormat="1" applyFont="1" applyBorder="1" applyAlignment="1">
      <alignment horizontal="right" vertical="top" wrapText="1"/>
    </xf>
    <xf numFmtId="176" fontId="55" fillId="0" borderId="6" xfId="2" applyNumberFormat="1" applyFont="1" applyBorder="1" applyAlignment="1">
      <alignment horizontal="right" vertical="top" wrapText="1"/>
    </xf>
    <xf numFmtId="176" fontId="51" fillId="0" borderId="6" xfId="4" applyNumberFormat="1" applyFont="1" applyBorder="1" applyAlignment="1">
      <alignment horizontal="right" vertical="top" wrapText="1"/>
    </xf>
    <xf numFmtId="176" fontId="53" fillId="0" borderId="6" xfId="1" applyNumberFormat="1" applyFont="1" applyBorder="1" applyAlignment="1">
      <alignment horizontal="right" vertical="top" wrapText="1"/>
    </xf>
    <xf numFmtId="0" fontId="66" fillId="8" borderId="6" xfId="1" applyFont="1" applyFill="1" applyBorder="1" applyAlignment="1">
      <alignment horizontal="left" vertical="top" wrapText="1"/>
    </xf>
    <xf numFmtId="0" fontId="68" fillId="8" borderId="6" xfId="1" applyFont="1" applyFill="1" applyBorder="1" applyAlignment="1">
      <alignment horizontal="left" vertical="top" wrapText="1"/>
    </xf>
    <xf numFmtId="49" fontId="84" fillId="0" borderId="3" xfId="3" applyNumberFormat="1" applyFont="1" applyBorder="1" applyAlignment="1" applyProtection="1">
      <alignment horizontal="right" vertical="top" wrapText="1"/>
      <protection locked="0"/>
    </xf>
    <xf numFmtId="49" fontId="84" fillId="0" borderId="4" xfId="3" applyNumberFormat="1" applyFont="1" applyBorder="1" applyAlignment="1" applyProtection="1">
      <alignment horizontal="right" vertical="top" wrapText="1"/>
      <protection locked="0"/>
    </xf>
    <xf numFmtId="49" fontId="84" fillId="0" borderId="5" xfId="3" applyNumberFormat="1" applyFont="1" applyBorder="1" applyAlignment="1" applyProtection="1">
      <alignment horizontal="right" vertical="top" wrapText="1"/>
      <protection locked="0"/>
    </xf>
    <xf numFmtId="49" fontId="66" fillId="2" borderId="6" xfId="1" applyNumberFormat="1" applyFont="1" applyFill="1" applyBorder="1" applyAlignment="1">
      <alignment horizontal="left" vertical="top" wrapText="1"/>
    </xf>
    <xf numFmtId="0" fontId="71" fillId="2" borderId="6" xfId="1" applyFont="1" applyFill="1" applyBorder="1" applyAlignment="1">
      <alignment horizontal="left" vertical="top" wrapText="1"/>
    </xf>
    <xf numFmtId="0" fontId="68" fillId="2" borderId="6" xfId="1" applyFont="1" applyFill="1" applyBorder="1" applyAlignment="1">
      <alignment horizontal="left" vertical="top" wrapText="1"/>
    </xf>
    <xf numFmtId="49" fontId="68" fillId="2" borderId="6" xfId="3" applyNumberFormat="1" applyFont="1" applyFill="1" applyBorder="1" applyAlignment="1">
      <alignment horizontal="left" vertical="top" wrapText="1"/>
    </xf>
    <xf numFmtId="0" fontId="66" fillId="2" borderId="6" xfId="1" applyFont="1" applyFill="1" applyBorder="1" applyAlignment="1">
      <alignment horizontal="left" vertical="top" wrapText="1"/>
    </xf>
    <xf numFmtId="178" fontId="66" fillId="2" borderId="6" xfId="3" applyNumberFormat="1" applyFont="1" applyFill="1" applyBorder="1" applyAlignment="1">
      <alignment horizontal="left" vertical="top" wrapText="1"/>
    </xf>
    <xf numFmtId="178" fontId="66" fillId="2" borderId="6" xfId="3" applyNumberFormat="1" applyFont="1" applyFill="1" applyBorder="1" applyAlignment="1">
      <alignment vertical="top" wrapText="1"/>
    </xf>
    <xf numFmtId="0" fontId="71" fillId="9" borderId="6" xfId="0" applyFont="1" applyFill="1" applyBorder="1" applyAlignment="1">
      <alignment horizontal="left" vertical="top" wrapText="1"/>
    </xf>
    <xf numFmtId="0" fontId="66" fillId="10" borderId="6" xfId="0" applyFont="1" applyFill="1" applyBorder="1" applyAlignment="1">
      <alignment horizontal="left" vertical="top" wrapText="1"/>
    </xf>
    <xf numFmtId="176" fontId="66" fillId="2" borderId="2" xfId="3" applyNumberFormat="1" applyFont="1" applyFill="1" applyBorder="1" applyAlignment="1">
      <alignment horizontal="left" vertical="top" wrapText="1"/>
    </xf>
    <xf numFmtId="176" fontId="66" fillId="2" borderId="7" xfId="3" applyNumberFormat="1" applyFont="1" applyFill="1" applyBorder="1" applyAlignment="1">
      <alignment horizontal="left" vertical="top" wrapText="1"/>
    </xf>
    <xf numFmtId="0" fontId="66" fillId="2" borderId="2" xfId="1" applyFont="1" applyFill="1" applyBorder="1" applyAlignment="1">
      <alignment horizontal="left" vertical="top" wrapText="1"/>
    </xf>
    <xf numFmtId="0" fontId="66" fillId="2" borderId="7" xfId="1" applyFont="1" applyFill="1" applyBorder="1" applyAlignment="1">
      <alignment horizontal="left" vertical="top" wrapText="1"/>
    </xf>
    <xf numFmtId="176" fontId="78" fillId="2" borderId="6" xfId="3" applyNumberFormat="1" applyFont="1" applyFill="1" applyBorder="1" applyAlignment="1">
      <alignment horizontal="center" vertical="top" wrapText="1"/>
    </xf>
    <xf numFmtId="0" fontId="90" fillId="13" borderId="6" xfId="1" applyFont="1" applyFill="1" applyBorder="1" applyAlignment="1">
      <alignment horizontal="left" vertical="top" wrapText="1"/>
    </xf>
    <xf numFmtId="0" fontId="124" fillId="13" borderId="6" xfId="0" applyFont="1" applyFill="1" applyBorder="1" applyAlignment="1">
      <alignment horizontal="left" vertical="top" wrapText="1"/>
    </xf>
    <xf numFmtId="0" fontId="124" fillId="13" borderId="6" xfId="0" applyFont="1" applyFill="1" applyBorder="1" applyAlignment="1">
      <alignment vertical="top" wrapText="1"/>
    </xf>
    <xf numFmtId="0" fontId="119" fillId="13" borderId="6" xfId="0" applyFont="1" applyFill="1" applyBorder="1" applyAlignment="1">
      <alignment horizontal="left" vertical="top" wrapText="1"/>
    </xf>
    <xf numFmtId="0" fontId="124" fillId="3" borderId="6" xfId="0" applyFont="1" applyFill="1" applyBorder="1" applyAlignment="1">
      <alignment horizontal="left" vertical="top" wrapText="1"/>
    </xf>
    <xf numFmtId="0" fontId="74" fillId="13" borderId="9" xfId="0" applyFont="1" applyFill="1" applyBorder="1" applyAlignment="1">
      <alignment horizontal="left" vertical="top" wrapText="1"/>
    </xf>
    <xf numFmtId="0" fontId="74" fillId="13" borderId="11" xfId="0" applyFont="1" applyFill="1" applyBorder="1" applyAlignment="1">
      <alignment horizontal="left" vertical="top" wrapText="1"/>
    </xf>
    <xf numFmtId="0" fontId="74" fillId="13" borderId="8" xfId="0" applyFont="1" applyFill="1" applyBorder="1" applyAlignment="1">
      <alignment horizontal="left" vertical="top" wrapText="1"/>
    </xf>
    <xf numFmtId="0" fontId="74" fillId="13" borderId="12" xfId="0" applyFont="1" applyFill="1" applyBorder="1" applyAlignment="1">
      <alignment horizontal="left" vertical="top" wrapText="1"/>
    </xf>
    <xf numFmtId="0" fontId="74" fillId="13" borderId="2" xfId="0" applyFont="1" applyFill="1" applyBorder="1" applyAlignment="1">
      <alignment horizontal="left" vertical="top" wrapText="1"/>
    </xf>
    <xf numFmtId="0" fontId="74" fillId="13" borderId="7" xfId="0" applyFont="1" applyFill="1" applyBorder="1" applyAlignment="1">
      <alignment horizontal="left" vertical="top" wrapText="1"/>
    </xf>
    <xf numFmtId="49" fontId="216" fillId="12" borderId="6" xfId="1" applyNumberFormat="1" applyFont="1" applyFill="1" applyBorder="1" applyAlignment="1">
      <alignment horizontal="left" vertical="top" wrapText="1"/>
    </xf>
    <xf numFmtId="49" fontId="221" fillId="12" borderId="6" xfId="5" applyNumberFormat="1" applyFont="1" applyFill="1" applyBorder="1" applyAlignment="1">
      <alignment horizontal="left" vertical="top" wrapText="1"/>
    </xf>
    <xf numFmtId="176" fontId="121" fillId="2" borderId="3" xfId="3" applyNumberFormat="1" applyFont="1" applyFill="1" applyBorder="1" applyAlignment="1">
      <alignment horizontal="center" vertical="top" wrapText="1"/>
    </xf>
    <xf numFmtId="176" fontId="121" fillId="2" borderId="4" xfId="3" applyNumberFormat="1" applyFont="1" applyFill="1" applyBorder="1" applyAlignment="1">
      <alignment horizontal="center" vertical="top" wrapText="1"/>
    </xf>
    <xf numFmtId="176" fontId="121" fillId="2" borderId="5" xfId="3" applyNumberFormat="1" applyFont="1" applyFill="1" applyBorder="1" applyAlignment="1">
      <alignment horizontal="center" vertical="top" wrapText="1"/>
    </xf>
    <xf numFmtId="176" fontId="82" fillId="2" borderId="3" xfId="3" applyNumberFormat="1" applyFont="1" applyFill="1" applyBorder="1" applyAlignment="1">
      <alignment horizontal="center" vertical="top" wrapText="1"/>
    </xf>
    <xf numFmtId="176" fontId="82" fillId="2" borderId="4" xfId="3" applyNumberFormat="1" applyFont="1" applyFill="1" applyBorder="1" applyAlignment="1">
      <alignment horizontal="center" vertical="top" wrapText="1"/>
    </xf>
    <xf numFmtId="176" fontId="82" fillId="2" borderId="5" xfId="3" applyNumberFormat="1" applyFont="1" applyFill="1" applyBorder="1" applyAlignment="1">
      <alignment horizontal="center" vertical="top" wrapText="1"/>
    </xf>
    <xf numFmtId="176" fontId="65" fillId="2" borderId="2" xfId="3" applyNumberFormat="1" applyFont="1" applyFill="1" applyBorder="1" applyAlignment="1">
      <alignment horizontal="left" vertical="top" wrapText="1"/>
    </xf>
    <xf numFmtId="176" fontId="65" fillId="2" borderId="7" xfId="3" applyNumberFormat="1" applyFont="1" applyFill="1" applyBorder="1" applyAlignment="1">
      <alignment horizontal="left" vertical="top" wrapText="1"/>
    </xf>
    <xf numFmtId="176" fontId="64" fillId="2" borderId="2" xfId="3" applyNumberFormat="1" applyFont="1" applyFill="1" applyBorder="1" applyAlignment="1">
      <alignment vertical="top" wrapText="1"/>
    </xf>
    <xf numFmtId="176" fontId="64" fillId="2" borderId="7" xfId="3" applyNumberFormat="1" applyFont="1" applyFill="1" applyBorder="1" applyAlignment="1">
      <alignment vertical="top" wrapText="1"/>
    </xf>
    <xf numFmtId="176" fontId="64" fillId="2" borderId="2" xfId="3" applyNumberFormat="1" applyFont="1" applyFill="1" applyBorder="1" applyAlignment="1">
      <alignment horizontal="left" vertical="top" wrapText="1"/>
    </xf>
    <xf numFmtId="176" fontId="64" fillId="2" borderId="7" xfId="3" applyNumberFormat="1" applyFont="1" applyFill="1" applyBorder="1" applyAlignment="1">
      <alignment horizontal="left" vertical="top" wrapText="1"/>
    </xf>
    <xf numFmtId="176" fontId="78" fillId="2" borderId="2" xfId="3" applyNumberFormat="1" applyFont="1" applyFill="1" applyBorder="1" applyAlignment="1">
      <alignment vertical="top" wrapText="1"/>
    </xf>
    <xf numFmtId="176" fontId="78" fillId="2" borderId="7" xfId="3" applyNumberFormat="1" applyFont="1" applyFill="1" applyBorder="1" applyAlignment="1">
      <alignment vertical="top" wrapText="1"/>
    </xf>
    <xf numFmtId="176" fontId="65" fillId="2" borderId="2" xfId="3" applyNumberFormat="1" applyFont="1" applyFill="1" applyBorder="1" applyAlignment="1">
      <alignment vertical="top" wrapText="1"/>
    </xf>
    <xf numFmtId="176" fontId="65" fillId="2" borderId="7" xfId="3" applyNumberFormat="1" applyFont="1" applyFill="1" applyBorder="1" applyAlignment="1">
      <alignment vertical="top" wrapText="1"/>
    </xf>
    <xf numFmtId="0" fontId="119" fillId="7" borderId="6" xfId="1" applyFont="1" applyFill="1" applyBorder="1" applyAlignment="1">
      <alignment horizontal="left" vertical="top" wrapText="1"/>
    </xf>
    <xf numFmtId="49" fontId="119" fillId="3" borderId="6" xfId="1" applyNumberFormat="1" applyFont="1" applyFill="1" applyBorder="1" applyAlignment="1">
      <alignment horizontal="left" vertical="top" wrapText="1"/>
    </xf>
    <xf numFmtId="0" fontId="221" fillId="3" borderId="6" xfId="0" applyFont="1" applyFill="1" applyBorder="1" applyAlignment="1">
      <alignment horizontal="left" vertical="top" wrapText="1"/>
    </xf>
    <xf numFmtId="0" fontId="221" fillId="13" borderId="6" xfId="0" applyFont="1" applyFill="1" applyBorder="1" applyAlignment="1">
      <alignment horizontal="left" vertical="top" wrapText="1"/>
    </xf>
    <xf numFmtId="0" fontId="124" fillId="3" borderId="6" xfId="1" applyFont="1" applyFill="1" applyBorder="1" applyAlignment="1">
      <alignment horizontal="left" vertical="top" wrapText="1"/>
    </xf>
    <xf numFmtId="0" fontId="119" fillId="3" borderId="6" xfId="1" applyFont="1" applyFill="1" applyBorder="1" applyAlignment="1">
      <alignment horizontal="left" vertical="top" wrapText="1"/>
    </xf>
    <xf numFmtId="179" fontId="124" fillId="3" borderId="6" xfId="1" applyNumberFormat="1" applyFont="1" applyFill="1" applyBorder="1" applyAlignment="1">
      <alignment horizontal="left" vertical="top" wrapText="1"/>
    </xf>
    <xf numFmtId="179" fontId="119" fillId="3" borderId="6" xfId="1" applyNumberFormat="1" applyFont="1" applyFill="1" applyBorder="1" applyAlignment="1">
      <alignment vertical="top" wrapText="1"/>
    </xf>
    <xf numFmtId="179" fontId="124" fillId="3" borderId="6" xfId="1" applyNumberFormat="1" applyFont="1" applyFill="1" applyBorder="1" applyAlignment="1">
      <alignment vertical="top" wrapText="1"/>
    </xf>
    <xf numFmtId="0" fontId="68" fillId="3" borderId="6" xfId="0" applyFont="1" applyFill="1" applyBorder="1" applyAlignment="1">
      <alignment horizontal="left" vertical="top" wrapText="1"/>
    </xf>
    <xf numFmtId="0" fontId="74" fillId="3" borderId="2" xfId="0" applyFont="1" applyFill="1" applyBorder="1" applyAlignment="1">
      <alignment horizontal="left" vertical="top" wrapText="1"/>
    </xf>
    <xf numFmtId="0" fontId="74" fillId="3" borderId="6" xfId="0" applyFont="1" applyFill="1" applyBorder="1" applyAlignment="1">
      <alignment horizontal="left" vertical="top" wrapText="1"/>
    </xf>
    <xf numFmtId="0" fontId="88" fillId="2" borderId="2" xfId="2" applyFont="1" applyFill="1" applyBorder="1" applyAlignment="1">
      <alignment horizontal="left" vertical="top" wrapText="1"/>
    </xf>
    <xf numFmtId="0" fontId="88" fillId="2" borderId="13" xfId="2" applyFont="1" applyFill="1" applyBorder="1" applyAlignment="1">
      <alignment horizontal="left" vertical="top" wrapText="1"/>
    </xf>
    <xf numFmtId="0" fontId="88" fillId="2" borderId="7" xfId="2" applyFont="1" applyFill="1" applyBorder="1" applyAlignment="1">
      <alignment horizontal="left" vertical="top" wrapText="1"/>
    </xf>
    <xf numFmtId="177" fontId="119" fillId="2" borderId="6" xfId="3" applyNumberFormat="1" applyFont="1" applyFill="1" applyBorder="1" applyAlignment="1">
      <alignment horizontal="left" vertical="top" wrapText="1"/>
    </xf>
    <xf numFmtId="49" fontId="216" fillId="7" borderId="3" xfId="3" applyNumberFormat="1" applyFont="1" applyFill="1" applyBorder="1" applyAlignment="1">
      <alignment horizontal="center" vertical="top" wrapText="1"/>
    </xf>
    <xf numFmtId="49" fontId="216" fillId="7" borderId="4" xfId="3" applyNumberFormat="1" applyFont="1" applyFill="1" applyBorder="1" applyAlignment="1">
      <alignment horizontal="center" vertical="top" wrapText="1"/>
    </xf>
    <xf numFmtId="49" fontId="216" fillId="7" borderId="5" xfId="3" applyNumberFormat="1" applyFont="1" applyFill="1" applyBorder="1" applyAlignment="1">
      <alignment horizontal="center" vertical="top" wrapText="1"/>
    </xf>
    <xf numFmtId="176" fontId="216" fillId="2" borderId="3" xfId="3" applyNumberFormat="1" applyFont="1" applyFill="1" applyBorder="1" applyAlignment="1">
      <alignment horizontal="center" vertical="top" wrapText="1"/>
    </xf>
    <xf numFmtId="176" fontId="216" fillId="2" borderId="4" xfId="3" applyNumberFormat="1" applyFont="1" applyFill="1" applyBorder="1" applyAlignment="1">
      <alignment horizontal="center" vertical="top" wrapText="1"/>
    </xf>
    <xf numFmtId="176" fontId="216" fillId="2" borderId="5" xfId="3" applyNumberFormat="1" applyFont="1" applyFill="1" applyBorder="1" applyAlignment="1">
      <alignment horizontal="center" vertical="top" wrapText="1"/>
    </xf>
    <xf numFmtId="49" fontId="66" fillId="2" borderId="2" xfId="5" applyNumberFormat="1" applyFont="1" applyFill="1" applyBorder="1" applyAlignment="1">
      <alignment horizontal="left" vertical="top" wrapText="1"/>
    </xf>
    <xf numFmtId="49" fontId="66" fillId="2" borderId="13" xfId="5" applyNumberFormat="1" applyFont="1" applyFill="1" applyBorder="1" applyAlignment="1">
      <alignment horizontal="left" vertical="top" wrapText="1"/>
    </xf>
    <xf numFmtId="49" fontId="66" fillId="2" borderId="7" xfId="5" applyNumberFormat="1" applyFont="1" applyFill="1" applyBorder="1" applyAlignment="1">
      <alignment horizontal="left" vertical="top" wrapText="1"/>
    </xf>
    <xf numFmtId="0" fontId="88" fillId="2" borderId="6" xfId="2" applyFont="1" applyFill="1" applyBorder="1" applyAlignment="1">
      <alignment vertical="top" wrapText="1"/>
    </xf>
    <xf numFmtId="176" fontId="68" fillId="2" borderId="9" xfId="3" applyNumberFormat="1" applyFont="1" applyFill="1" applyBorder="1" applyAlignment="1">
      <alignment horizontal="left" vertical="top" wrapText="1"/>
    </xf>
    <xf numFmtId="176" fontId="68" fillId="2" borderId="8" xfId="3" applyNumberFormat="1" applyFont="1" applyFill="1" applyBorder="1" applyAlignment="1">
      <alignment horizontal="left" vertical="top" wrapText="1"/>
    </xf>
    <xf numFmtId="49" fontId="68" fillId="2" borderId="11" xfId="3" applyNumberFormat="1" applyFont="1" applyFill="1" applyBorder="1" applyAlignment="1">
      <alignment horizontal="left" vertical="top" wrapText="1"/>
    </xf>
    <xf numFmtId="49" fontId="68" fillId="2" borderId="12" xfId="3" applyNumberFormat="1" applyFont="1" applyFill="1" applyBorder="1" applyAlignment="1">
      <alignment horizontal="left" vertical="top" wrapText="1"/>
    </xf>
    <xf numFmtId="176" fontId="119" fillId="2" borderId="2" xfId="4" applyNumberFormat="1" applyFont="1" applyFill="1" applyBorder="1" applyAlignment="1">
      <alignment horizontal="left" vertical="top" wrapText="1"/>
    </xf>
    <xf numFmtId="176" fontId="119" fillId="2" borderId="7" xfId="4" applyNumberFormat="1" applyFont="1" applyFill="1" applyBorder="1" applyAlignment="1">
      <alignment horizontal="left" vertical="top" wrapText="1"/>
    </xf>
    <xf numFmtId="49" fontId="68" fillId="7" borderId="9" xfId="3" applyNumberFormat="1" applyFont="1" applyFill="1" applyBorder="1" applyAlignment="1">
      <alignment horizontal="left" vertical="top" wrapText="1"/>
    </xf>
    <xf numFmtId="49" fontId="68" fillId="7" borderId="8" xfId="3" applyNumberFormat="1" applyFont="1" applyFill="1" applyBorder="1" applyAlignment="1">
      <alignment horizontal="left" vertical="top" wrapText="1"/>
    </xf>
    <xf numFmtId="49" fontId="68" fillId="7" borderId="10" xfId="3" applyNumberFormat="1" applyFont="1" applyFill="1" applyBorder="1" applyAlignment="1">
      <alignment horizontal="left" vertical="top" wrapText="1"/>
    </xf>
    <xf numFmtId="49" fontId="68" fillId="7" borderId="1" xfId="3" applyNumberFormat="1" applyFont="1" applyFill="1" applyBorder="1" applyAlignment="1">
      <alignment horizontal="left" vertical="top" wrapText="1"/>
    </xf>
    <xf numFmtId="49" fontId="68" fillId="7" borderId="11" xfId="3" applyNumberFormat="1" applyFont="1" applyFill="1" applyBorder="1" applyAlignment="1">
      <alignment horizontal="left" vertical="top" wrapText="1"/>
    </xf>
    <xf numFmtId="49" fontId="68" fillId="7" borderId="12" xfId="3" applyNumberFormat="1" applyFont="1" applyFill="1" applyBorder="1" applyAlignment="1">
      <alignment horizontal="left" vertical="top" wrapText="1"/>
    </xf>
    <xf numFmtId="176" fontId="222" fillId="2" borderId="11" xfId="2" applyNumberFormat="1" applyFont="1" applyFill="1" applyBorder="1" applyAlignment="1">
      <alignment horizontal="left" vertical="top" wrapText="1"/>
    </xf>
    <xf numFmtId="176" fontId="222" fillId="2" borderId="12" xfId="2" applyNumberFormat="1" applyFont="1" applyFill="1" applyBorder="1" applyAlignment="1">
      <alignment horizontal="left" vertical="top" wrapText="1"/>
    </xf>
    <xf numFmtId="176" fontId="119" fillId="2" borderId="2" xfId="3" applyNumberFormat="1" applyFont="1" applyFill="1" applyBorder="1" applyAlignment="1">
      <alignment horizontal="left" vertical="top" wrapText="1"/>
    </xf>
    <xf numFmtId="176" fontId="119" fillId="2" borderId="7" xfId="3" applyNumberFormat="1" applyFont="1" applyFill="1" applyBorder="1" applyAlignment="1">
      <alignment horizontal="left" vertical="top" wrapText="1"/>
    </xf>
    <xf numFmtId="176" fontId="119" fillId="2" borderId="9" xfId="1" applyNumberFormat="1" applyFont="1" applyFill="1" applyBorder="1" applyAlignment="1">
      <alignment horizontal="left" vertical="top" wrapText="1"/>
    </xf>
    <xf numFmtId="176" fontId="119" fillId="2" borderId="8" xfId="1" applyNumberFormat="1" applyFont="1" applyFill="1" applyBorder="1" applyAlignment="1">
      <alignment horizontal="left" vertical="top" wrapText="1"/>
    </xf>
    <xf numFmtId="49" fontId="119" fillId="3" borderId="2" xfId="3" applyNumberFormat="1" applyFont="1" applyFill="1" applyBorder="1" applyAlignment="1">
      <alignment horizontal="left" vertical="top" wrapText="1"/>
    </xf>
    <xf numFmtId="49" fontId="119" fillId="3" borderId="13" xfId="3" applyNumberFormat="1" applyFont="1" applyFill="1" applyBorder="1" applyAlignment="1">
      <alignment horizontal="left" vertical="top" wrapText="1"/>
    </xf>
    <xf numFmtId="49" fontId="119" fillId="3" borderId="7" xfId="3" applyNumberFormat="1" applyFont="1" applyFill="1" applyBorder="1" applyAlignment="1">
      <alignment horizontal="left" vertical="top" wrapText="1"/>
    </xf>
    <xf numFmtId="179" fontId="119" fillId="3" borderId="6" xfId="1" applyNumberFormat="1" applyFont="1" applyFill="1" applyBorder="1" applyAlignment="1">
      <alignment horizontal="left" vertical="top" wrapText="1"/>
    </xf>
    <xf numFmtId="49" fontId="222" fillId="7" borderId="6" xfId="2" applyNumberFormat="1" applyFont="1" applyFill="1" applyBorder="1" applyAlignment="1">
      <alignment horizontal="left" vertical="top" wrapText="1"/>
    </xf>
    <xf numFmtId="0" fontId="222" fillId="3" borderId="6" xfId="2" applyFont="1" applyFill="1" applyBorder="1" applyAlignment="1">
      <alignment horizontal="left" vertical="top" wrapText="1"/>
    </xf>
    <xf numFmtId="49" fontId="82" fillId="7" borderId="6" xfId="3" applyNumberFormat="1" applyFont="1" applyFill="1" applyBorder="1" applyAlignment="1">
      <alignment horizontal="center" vertical="top" wrapText="1"/>
    </xf>
    <xf numFmtId="49" fontId="119" fillId="7" borderId="6" xfId="3" applyNumberFormat="1" applyFont="1" applyFill="1" applyBorder="1" applyAlignment="1">
      <alignment horizontal="left" vertical="top" wrapText="1"/>
    </xf>
    <xf numFmtId="0" fontId="222" fillId="7" borderId="6" xfId="2" applyFont="1" applyFill="1" applyBorder="1" applyAlignment="1">
      <alignment horizontal="left" vertical="top" wrapText="1"/>
    </xf>
    <xf numFmtId="0" fontId="88" fillId="7" borderId="6" xfId="2" applyFont="1" applyFill="1" applyBorder="1" applyAlignment="1">
      <alignment horizontal="left" vertical="top" wrapText="1"/>
    </xf>
    <xf numFmtId="49" fontId="222" fillId="3" borderId="2" xfId="2" applyNumberFormat="1" applyFont="1" applyFill="1" applyBorder="1" applyAlignment="1">
      <alignment horizontal="left" vertical="top" wrapText="1"/>
    </xf>
    <xf numFmtId="49" fontId="222" fillId="3" borderId="13" xfId="2" applyNumberFormat="1" applyFont="1" applyFill="1" applyBorder="1" applyAlignment="1">
      <alignment horizontal="left" vertical="top" wrapText="1"/>
    </xf>
    <xf numFmtId="49" fontId="222" fillId="3" borderId="7" xfId="2" applyNumberFormat="1" applyFont="1" applyFill="1" applyBorder="1" applyAlignment="1">
      <alignment horizontal="left" vertical="top" wrapText="1"/>
    </xf>
    <xf numFmtId="176" fontId="119" fillId="7" borderId="6" xfId="3" applyNumberFormat="1" applyFont="1" applyFill="1" applyBorder="1" applyAlignment="1">
      <alignment horizontal="left" vertical="top" wrapText="1"/>
    </xf>
    <xf numFmtId="181" fontId="68" fillId="7" borderId="6" xfId="3" applyNumberFormat="1" applyFont="1" applyFill="1" applyBorder="1" applyAlignment="1">
      <alignment horizontal="left" vertical="top" wrapText="1"/>
    </xf>
    <xf numFmtId="49" fontId="68" fillId="3" borderId="6" xfId="5" applyNumberFormat="1" applyFont="1" applyFill="1" applyBorder="1" applyAlignment="1">
      <alignment horizontal="left" vertical="top" wrapText="1"/>
    </xf>
    <xf numFmtId="176" fontId="68" fillId="3" borderId="6" xfId="3" applyNumberFormat="1" applyFont="1" applyFill="1" applyBorder="1" applyAlignment="1">
      <alignment horizontal="left" vertical="top" wrapText="1"/>
    </xf>
    <xf numFmtId="178" fontId="213" fillId="6" borderId="3" xfId="3" applyNumberFormat="1" applyFont="1" applyFill="1" applyBorder="1" applyAlignment="1">
      <alignment horizontal="center" vertical="top" wrapText="1"/>
    </xf>
    <xf numFmtId="178" fontId="213" fillId="6" borderId="4" xfId="3" applyNumberFormat="1" applyFont="1" applyFill="1" applyBorder="1" applyAlignment="1">
      <alignment horizontal="center" vertical="top" wrapText="1"/>
    </xf>
    <xf numFmtId="178" fontId="213" fillId="6" borderId="5" xfId="3" applyNumberFormat="1" applyFont="1" applyFill="1" applyBorder="1" applyAlignment="1">
      <alignment horizontal="center" vertical="top" wrapText="1"/>
    </xf>
    <xf numFmtId="0" fontId="220" fillId="12" borderId="6" xfId="3" applyFont="1" applyFill="1" applyBorder="1" applyAlignment="1">
      <alignment horizontal="center" vertical="top" wrapText="1"/>
    </xf>
    <xf numFmtId="0" fontId="124" fillId="0" borderId="6" xfId="1" applyFont="1" applyBorder="1" applyAlignment="1">
      <alignment horizontal="center" vertical="top" wrapText="1"/>
    </xf>
    <xf numFmtId="0" fontId="124" fillId="0" borderId="6" xfId="1" applyFont="1" applyBorder="1" applyAlignment="1">
      <alignment horizontal="left" vertical="top" wrapText="1"/>
    </xf>
    <xf numFmtId="0" fontId="124" fillId="3" borderId="6" xfId="1" applyFont="1" applyFill="1" applyBorder="1" applyAlignment="1">
      <alignment horizontal="center" vertical="top" wrapText="1"/>
    </xf>
    <xf numFmtId="49" fontId="119" fillId="7" borderId="6" xfId="3" applyNumberFormat="1" applyFont="1" applyFill="1" applyBorder="1" applyAlignment="1">
      <alignment horizontal="center" vertical="top" wrapText="1"/>
    </xf>
    <xf numFmtId="0" fontId="90" fillId="6" borderId="0" xfId="1" applyFont="1" applyFill="1" applyAlignment="1">
      <alignment horizontal="left" vertical="top" wrapText="1"/>
    </xf>
    <xf numFmtId="0" fontId="90" fillId="6" borderId="17" xfId="1" applyFont="1" applyFill="1" applyBorder="1" applyAlignment="1">
      <alignment horizontal="left" vertical="top" wrapText="1"/>
    </xf>
    <xf numFmtId="0" fontId="90" fillId="6" borderId="1" xfId="1" applyFont="1" applyFill="1" applyBorder="1" applyAlignment="1">
      <alignment horizontal="left" vertical="top" wrapText="1"/>
    </xf>
    <xf numFmtId="0" fontId="90" fillId="6" borderId="12" xfId="1" applyFont="1" applyFill="1" applyBorder="1" applyAlignment="1">
      <alignment horizontal="left" vertical="top" wrapText="1"/>
    </xf>
    <xf numFmtId="49" fontId="119" fillId="17" borderId="3" xfId="3" applyNumberFormat="1" applyFont="1" applyFill="1" applyBorder="1" applyAlignment="1" applyProtection="1">
      <alignment horizontal="center" vertical="top" wrapText="1"/>
      <protection locked="0"/>
    </xf>
    <xf numFmtId="0" fontId="119" fillId="17" borderId="4" xfId="3" applyNumberFormat="1" applyFont="1" applyFill="1" applyBorder="1" applyAlignment="1" applyProtection="1">
      <alignment horizontal="center" vertical="top" wrapText="1"/>
      <protection locked="0"/>
    </xf>
    <xf numFmtId="49" fontId="216" fillId="12" borderId="6" xfId="3" applyNumberFormat="1" applyFont="1" applyFill="1" applyBorder="1" applyAlignment="1" applyProtection="1">
      <alignment horizontal="left" vertical="top" wrapText="1"/>
      <protection locked="0"/>
    </xf>
    <xf numFmtId="178" fontId="84" fillId="0" borderId="3" xfId="3" applyNumberFormat="1" applyFont="1" applyBorder="1" applyAlignment="1" applyProtection="1">
      <alignment horizontal="center" vertical="top" wrapText="1"/>
      <protection locked="0"/>
    </xf>
    <xf numFmtId="178" fontId="84" fillId="0" borderId="4" xfId="3" applyNumberFormat="1" applyFont="1" applyBorder="1" applyAlignment="1" applyProtection="1">
      <alignment horizontal="center" vertical="top" wrapText="1"/>
      <protection locked="0"/>
    </xf>
    <xf numFmtId="178" fontId="84" fillId="0" borderId="3" xfId="3" applyNumberFormat="1" applyFont="1" applyBorder="1" applyAlignment="1">
      <alignment horizontal="center" vertical="top" wrapText="1"/>
    </xf>
    <xf numFmtId="178" fontId="84" fillId="0" borderId="4" xfId="3" applyNumberFormat="1" applyFont="1" applyBorder="1" applyAlignment="1">
      <alignment horizontal="center" vertical="top" wrapText="1"/>
    </xf>
    <xf numFmtId="178" fontId="216" fillId="0" borderId="3" xfId="3" applyNumberFormat="1" applyFont="1" applyBorder="1" applyAlignment="1">
      <alignment horizontal="left" vertical="top" wrapText="1"/>
    </xf>
    <xf numFmtId="178" fontId="216" fillId="0" borderId="4" xfId="3" applyNumberFormat="1" applyFont="1" applyBorder="1" applyAlignment="1">
      <alignment horizontal="left" vertical="top" wrapText="1"/>
    </xf>
    <xf numFmtId="178" fontId="83" fillId="0" borderId="6" xfId="3" applyNumberFormat="1" applyFont="1" applyBorder="1" applyAlignment="1">
      <alignment horizontal="center" wrapText="1"/>
    </xf>
    <xf numFmtId="0" fontId="90" fillId="4" borderId="6" xfId="1" applyFont="1" applyFill="1" applyBorder="1" applyAlignment="1">
      <alignment horizontal="left" vertical="top" wrapText="1"/>
    </xf>
    <xf numFmtId="0" fontId="90" fillId="16" borderId="6" xfId="1" applyFont="1" applyFill="1" applyBorder="1" applyAlignment="1">
      <alignment horizontal="left" vertical="top" wrapText="1"/>
    </xf>
    <xf numFmtId="0" fontId="124" fillId="3" borderId="2" xfId="1" applyFont="1" applyFill="1" applyBorder="1" applyAlignment="1">
      <alignment horizontal="left" vertical="top" wrapText="1"/>
    </xf>
    <xf numFmtId="0" fontId="124" fillId="3" borderId="13" xfId="1" applyFont="1" applyFill="1" applyBorder="1" applyAlignment="1">
      <alignment horizontal="left" vertical="top" wrapText="1"/>
    </xf>
    <xf numFmtId="0" fontId="124" fillId="3" borderId="7" xfId="1" applyFont="1" applyFill="1" applyBorder="1" applyAlignment="1">
      <alignment horizontal="left" vertical="top" wrapText="1"/>
    </xf>
    <xf numFmtId="49" fontId="119" fillId="3" borderId="6" xfId="3" applyNumberFormat="1" applyFont="1" applyFill="1" applyBorder="1" applyAlignment="1">
      <alignment horizontal="center" vertical="top" wrapText="1"/>
    </xf>
    <xf numFmtId="49" fontId="119" fillId="17" borderId="4" xfId="3" applyNumberFormat="1" applyFont="1" applyFill="1" applyBorder="1" applyAlignment="1" applyProtection="1">
      <alignment horizontal="center" vertical="top" wrapText="1"/>
      <protection locked="0"/>
    </xf>
    <xf numFmtId="0" fontId="21" fillId="0" borderId="6" xfId="0" applyFont="1" applyBorder="1" applyAlignment="1">
      <alignment horizontal="center" vertical="top" wrapText="1"/>
    </xf>
    <xf numFmtId="0" fontId="21" fillId="0" borderId="6" xfId="0" applyFont="1" applyBorder="1" applyAlignment="1">
      <alignment horizontal="center" vertical="top"/>
    </xf>
    <xf numFmtId="0" fontId="18" fillId="0" borderId="1" xfId="0" applyFont="1" applyBorder="1" applyAlignment="1">
      <alignment horizontal="left" vertical="top" wrapText="1"/>
    </xf>
    <xf numFmtId="0" fontId="18" fillId="0" borderId="12" xfId="0" applyFont="1" applyBorder="1" applyAlignment="1">
      <alignment horizontal="left" vertical="top" wrapText="1"/>
    </xf>
    <xf numFmtId="0" fontId="18" fillId="2" borderId="8" xfId="0" applyFont="1" applyFill="1" applyBorder="1" applyAlignment="1">
      <alignment horizontal="center" vertical="top" wrapText="1"/>
    </xf>
    <xf numFmtId="0" fontId="18" fillId="2" borderId="1" xfId="0" applyFont="1" applyFill="1" applyBorder="1" applyAlignment="1">
      <alignment horizontal="center" vertical="top"/>
    </xf>
    <xf numFmtId="0" fontId="22" fillId="4" borderId="6" xfId="0" applyFont="1" applyFill="1" applyBorder="1" applyAlignment="1">
      <alignment horizontal="left" vertical="top" wrapText="1"/>
    </xf>
    <xf numFmtId="176" fontId="201" fillId="4" borderId="5" xfId="3" applyNumberFormat="1" applyFont="1" applyFill="1" applyBorder="1" applyAlignment="1" applyProtection="1">
      <alignment horizontal="left" vertical="top" wrapText="1"/>
      <protection locked="0"/>
    </xf>
    <xf numFmtId="176" fontId="201" fillId="4" borderId="6" xfId="3" applyNumberFormat="1" applyFont="1" applyFill="1" applyBorder="1" applyAlignment="1" applyProtection="1">
      <alignment horizontal="left" vertical="top" wrapText="1"/>
      <protection locked="0"/>
    </xf>
    <xf numFmtId="176" fontId="207" fillId="4" borderId="6" xfId="3" applyNumberFormat="1" applyFont="1" applyFill="1" applyBorder="1" applyAlignment="1" applyProtection="1">
      <alignment horizontal="left" vertical="top" wrapText="1"/>
      <protection locked="0"/>
    </xf>
    <xf numFmtId="0" fontId="35" fillId="2" borderId="3" xfId="0" applyFont="1" applyFill="1" applyBorder="1" applyAlignment="1">
      <alignment horizontal="center" vertical="top"/>
    </xf>
    <xf numFmtId="0" fontId="18" fillId="2" borderId="4" xfId="0" applyFont="1" applyFill="1" applyBorder="1" applyAlignment="1">
      <alignment horizontal="center" vertical="top"/>
    </xf>
    <xf numFmtId="0" fontId="18" fillId="2" borderId="5" xfId="0" applyFont="1" applyFill="1" applyBorder="1" applyAlignment="1">
      <alignment horizontal="center" vertical="top"/>
    </xf>
    <xf numFmtId="178" fontId="58" fillId="2" borderId="6" xfId="3" applyNumberFormat="1" applyFont="1" applyFill="1" applyBorder="1" applyAlignment="1">
      <alignment horizontal="left" vertical="top" wrapText="1"/>
    </xf>
    <xf numFmtId="178" fontId="59" fillId="2" borderId="6" xfId="3" applyNumberFormat="1" applyFont="1" applyFill="1" applyBorder="1" applyAlignment="1">
      <alignment horizontal="left" vertical="top" wrapText="1"/>
    </xf>
    <xf numFmtId="0" fontId="18" fillId="2" borderId="6" xfId="3" applyFont="1" applyFill="1" applyBorder="1" applyAlignment="1">
      <alignment horizontal="left" vertical="top" wrapText="1"/>
    </xf>
    <xf numFmtId="179" fontId="103" fillId="2" borderId="6" xfId="3" applyNumberFormat="1" applyFont="1" applyFill="1" applyBorder="1" applyAlignment="1">
      <alignment horizontal="right" vertical="top" wrapText="1"/>
    </xf>
    <xf numFmtId="0" fontId="13" fillId="2" borderId="3" xfId="0" applyFont="1" applyFill="1" applyBorder="1" applyAlignment="1">
      <alignment horizontal="right" vertical="top"/>
    </xf>
    <xf numFmtId="0" fontId="22" fillId="2" borderId="4" xfId="0" applyFont="1" applyFill="1" applyBorder="1" applyAlignment="1">
      <alignment horizontal="right" vertical="top"/>
    </xf>
    <xf numFmtId="0" fontId="22" fillId="2" borderId="5" xfId="0" applyFont="1" applyFill="1" applyBorder="1" applyAlignment="1">
      <alignment horizontal="right" vertical="top"/>
    </xf>
    <xf numFmtId="0" fontId="25" fillId="2" borderId="2" xfId="0" applyFont="1" applyFill="1" applyBorder="1" applyAlignment="1">
      <alignment horizontal="center" vertical="top"/>
    </xf>
    <xf numFmtId="0" fontId="25" fillId="2" borderId="13" xfId="0" applyFont="1" applyFill="1" applyBorder="1" applyAlignment="1">
      <alignment horizontal="center" vertical="top"/>
    </xf>
    <xf numFmtId="0" fontId="25" fillId="2" borderId="7" xfId="0" applyFont="1" applyFill="1" applyBorder="1" applyAlignment="1">
      <alignment horizontal="center" vertical="top"/>
    </xf>
    <xf numFmtId="0" fontId="25" fillId="2" borderId="2"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7" xfId="0" applyFont="1" applyFill="1" applyBorder="1" applyAlignment="1">
      <alignment horizontal="left" vertical="top" wrapText="1"/>
    </xf>
    <xf numFmtId="178" fontId="133" fillId="2" borderId="6" xfId="3" applyNumberFormat="1" applyFont="1" applyFill="1" applyBorder="1" applyAlignment="1">
      <alignment horizontal="right" vertical="top" wrapText="1"/>
    </xf>
    <xf numFmtId="0" fontId="169" fillId="0" borderId="9" xfId="0" applyFont="1" applyBorder="1" applyAlignment="1">
      <alignment horizontal="left" vertical="top" wrapText="1"/>
    </xf>
    <xf numFmtId="0" fontId="169" fillId="0" borderId="10" xfId="0" applyFont="1" applyBorder="1" applyAlignment="1">
      <alignment horizontal="left" vertical="top" wrapText="1"/>
    </xf>
    <xf numFmtId="0" fontId="169" fillId="0" borderId="11" xfId="0" applyFont="1" applyBorder="1" applyAlignment="1">
      <alignment horizontal="left" vertical="top" wrapText="1"/>
    </xf>
    <xf numFmtId="0" fontId="143" fillId="6" borderId="0" xfId="0" applyFont="1" applyFill="1" applyAlignment="1">
      <alignment horizontal="left" vertical="top" wrapText="1"/>
    </xf>
    <xf numFmtId="0" fontId="106" fillId="0" borderId="9" xfId="0" applyFont="1" applyBorder="1" applyAlignment="1">
      <alignment horizontal="left" vertical="top" wrapText="1"/>
    </xf>
    <xf numFmtId="0" fontId="108" fillId="0" borderId="11" xfId="0" applyFont="1" applyBorder="1" applyAlignment="1">
      <alignment horizontal="left" vertical="top" wrapText="1"/>
    </xf>
    <xf numFmtId="0" fontId="106" fillId="0" borderId="8" xfId="0" applyFont="1" applyBorder="1" applyAlignment="1">
      <alignment horizontal="left" vertical="top" wrapText="1"/>
    </xf>
    <xf numFmtId="0" fontId="108" fillId="0" borderId="12" xfId="0" applyFont="1" applyBorder="1" applyAlignment="1">
      <alignment horizontal="left" vertical="top" wrapText="1"/>
    </xf>
    <xf numFmtId="49" fontId="214" fillId="0" borderId="6" xfId="0" applyNumberFormat="1" applyFont="1" applyBorder="1" applyAlignment="1">
      <alignment horizontal="left" vertical="top" wrapText="1"/>
    </xf>
    <xf numFmtId="0" fontId="214" fillId="0" borderId="6" xfId="0" applyFont="1" applyBorder="1" applyAlignment="1">
      <alignment horizontal="left" vertical="top" wrapText="1"/>
    </xf>
    <xf numFmtId="0" fontId="143" fillId="0" borderId="6" xfId="0" applyFont="1" applyBorder="1" applyAlignment="1">
      <alignment horizontal="left" vertical="top" wrapText="1"/>
    </xf>
    <xf numFmtId="0" fontId="142" fillId="4" borderId="6" xfId="0" applyFont="1" applyFill="1" applyBorder="1" applyAlignment="1">
      <alignment horizontal="left" vertical="top" wrapText="1"/>
    </xf>
    <xf numFmtId="0" fontId="172" fillId="0" borderId="0" xfId="0" applyFont="1" applyAlignment="1">
      <alignment horizontal="left" vertical="top" wrapText="1"/>
    </xf>
    <xf numFmtId="0" fontId="142" fillId="4" borderId="0" xfId="0" applyFont="1" applyFill="1" applyAlignment="1">
      <alignment horizontal="left" vertical="top" wrapText="1"/>
    </xf>
    <xf numFmtId="0" fontId="143" fillId="0" borderId="0" xfId="0" applyFont="1" applyAlignment="1">
      <alignment horizontal="left" vertical="top" wrapText="1"/>
    </xf>
    <xf numFmtId="0" fontId="152" fillId="0" borderId="6" xfId="0" applyFont="1" applyBorder="1" applyAlignment="1">
      <alignment horizontal="left" vertical="top" wrapText="1"/>
    </xf>
    <xf numFmtId="0" fontId="186" fillId="0" borderId="3" xfId="0" applyFont="1" applyBorder="1" applyAlignment="1">
      <alignment horizontal="center" vertical="top" wrapText="1"/>
    </xf>
    <xf numFmtId="0" fontId="186" fillId="0" borderId="4" xfId="0" applyFont="1" applyBorder="1" applyAlignment="1">
      <alignment horizontal="center" vertical="top" wrapText="1"/>
    </xf>
    <xf numFmtId="0" fontId="186" fillId="0" borderId="5" xfId="0" applyFont="1" applyBorder="1" applyAlignment="1">
      <alignment horizontal="center" vertical="top" wrapText="1"/>
    </xf>
    <xf numFmtId="0" fontId="186" fillId="0" borderId="6" xfId="0" applyFont="1" applyBorder="1" applyAlignment="1">
      <alignment horizontal="left" vertical="top" wrapText="1"/>
    </xf>
    <xf numFmtId="0" fontId="97" fillId="4" borderId="6" xfId="0" applyFont="1" applyFill="1" applyBorder="1" applyAlignment="1">
      <alignment horizontal="left" vertical="top" wrapText="1"/>
    </xf>
    <xf numFmtId="0" fontId="107" fillId="0" borderId="14" xfId="0" applyFont="1" applyBorder="1" applyAlignment="1">
      <alignment horizontal="left" vertical="top" wrapText="1"/>
    </xf>
    <xf numFmtId="0" fontId="107" fillId="0" borderId="0" xfId="0" applyFont="1" applyAlignment="1">
      <alignment horizontal="left" vertical="top" wrapText="1"/>
    </xf>
    <xf numFmtId="0" fontId="107" fillId="0" borderId="17" xfId="0" applyFont="1" applyBorder="1" applyAlignment="1">
      <alignment horizontal="left" vertical="top" wrapText="1"/>
    </xf>
    <xf numFmtId="0" fontId="100" fillId="0" borderId="14" xfId="0" applyFont="1" applyBorder="1" applyAlignment="1">
      <alignment horizontal="left" vertical="top" wrapText="1"/>
    </xf>
    <xf numFmtId="0" fontId="100" fillId="0" borderId="0" xfId="0" applyFont="1" applyAlignment="1">
      <alignment horizontal="left" vertical="top" wrapText="1"/>
    </xf>
    <xf numFmtId="0" fontId="100" fillId="0" borderId="17" xfId="0" applyFont="1" applyBorder="1" applyAlignment="1">
      <alignment horizontal="left" vertical="top" wrapText="1"/>
    </xf>
    <xf numFmtId="0" fontId="143" fillId="0" borderId="8" xfId="0" applyFont="1" applyBorder="1" applyAlignment="1">
      <alignment horizontal="left" vertical="center" wrapText="1"/>
    </xf>
    <xf numFmtId="0" fontId="143" fillId="0" borderId="1" xfId="0" applyFont="1" applyBorder="1" applyAlignment="1">
      <alignment horizontal="left" vertical="center" wrapText="1"/>
    </xf>
    <xf numFmtId="0" fontId="143" fillId="0" borderId="12" xfId="0" applyFont="1" applyBorder="1" applyAlignment="1">
      <alignment horizontal="left" vertical="center" wrapText="1"/>
    </xf>
    <xf numFmtId="0" fontId="106" fillId="0" borderId="14" xfId="0" applyFont="1" applyBorder="1" applyAlignment="1">
      <alignment horizontal="left" vertical="top" wrapText="1"/>
    </xf>
    <xf numFmtId="0" fontId="108" fillId="0" borderId="0" xfId="0" applyFont="1" applyAlignment="1">
      <alignment horizontal="left" vertical="top" wrapText="1"/>
    </xf>
    <xf numFmtId="0" fontId="106" fillId="0" borderId="0" xfId="0" applyFont="1" applyAlignment="1">
      <alignment horizontal="left" vertical="top" wrapText="1"/>
    </xf>
    <xf numFmtId="0" fontId="108" fillId="0" borderId="17" xfId="0" applyFont="1" applyBorder="1" applyAlignment="1">
      <alignment horizontal="left" vertical="top" wrapText="1"/>
    </xf>
    <xf numFmtId="0" fontId="108" fillId="0" borderId="1" xfId="0" applyFont="1" applyBorder="1" applyAlignment="1">
      <alignment horizontal="left" vertical="top" wrapText="1"/>
    </xf>
    <xf numFmtId="0" fontId="106" fillId="0" borderId="1" xfId="0" applyFont="1" applyBorder="1" applyAlignment="1">
      <alignment horizontal="left" vertical="top" wrapText="1"/>
    </xf>
    <xf numFmtId="0" fontId="107" fillId="0" borderId="6" xfId="0" applyFont="1" applyBorder="1" applyAlignment="1">
      <alignment horizontal="center" vertical="top" wrapText="1"/>
    </xf>
    <xf numFmtId="0" fontId="107" fillId="0" borderId="6" xfId="0" applyFont="1" applyBorder="1" applyAlignment="1">
      <alignment horizontal="left" vertical="top" wrapText="1"/>
    </xf>
    <xf numFmtId="0" fontId="106" fillId="4" borderId="9" xfId="0" applyFont="1" applyFill="1" applyBorder="1" applyAlignment="1">
      <alignment horizontal="left" vertical="top" wrapText="1"/>
    </xf>
    <xf numFmtId="0" fontId="106" fillId="4" borderId="10" xfId="0" applyFont="1" applyFill="1" applyBorder="1" applyAlignment="1">
      <alignment horizontal="left" vertical="top" wrapText="1"/>
    </xf>
    <xf numFmtId="0" fontId="106" fillId="4" borderId="11" xfId="0" applyFont="1" applyFill="1" applyBorder="1" applyAlignment="1">
      <alignment horizontal="left" vertical="top" wrapText="1"/>
    </xf>
    <xf numFmtId="0" fontId="153" fillId="14" borderId="6" xfId="0" applyFont="1" applyFill="1" applyBorder="1" applyAlignment="1">
      <alignment horizontal="center" vertical="top" wrapText="1"/>
    </xf>
    <xf numFmtId="0" fontId="142" fillId="4" borderId="9" xfId="0" applyFont="1" applyFill="1" applyBorder="1" applyAlignment="1">
      <alignment horizontal="center" vertical="top" wrapText="1"/>
    </xf>
    <xf numFmtId="0" fontId="142" fillId="4" borderId="10" xfId="0" applyFont="1" applyFill="1" applyBorder="1" applyAlignment="1">
      <alignment horizontal="center" vertical="top" wrapText="1"/>
    </xf>
    <xf numFmtId="0" fontId="142" fillId="4" borderId="11" xfId="0" applyFont="1" applyFill="1" applyBorder="1" applyAlignment="1">
      <alignment horizontal="center" vertical="top" wrapText="1"/>
    </xf>
    <xf numFmtId="0" fontId="100" fillId="6" borderId="0" xfId="0" applyFont="1" applyFill="1" applyAlignment="1">
      <alignment horizontal="left" vertical="top" wrapText="1"/>
    </xf>
    <xf numFmtId="0" fontId="141" fillId="0" borderId="14" xfId="0" applyFont="1" applyBorder="1" applyAlignment="1">
      <alignment horizontal="left" vertical="top" wrapText="1"/>
    </xf>
    <xf numFmtId="0" fontId="141" fillId="0" borderId="0" xfId="0" applyFont="1" applyAlignment="1">
      <alignment horizontal="left" vertical="top" wrapText="1"/>
    </xf>
    <xf numFmtId="0" fontId="141" fillId="0" borderId="17" xfId="0" applyFont="1" applyBorder="1" applyAlignment="1">
      <alignment horizontal="left" vertical="top" wrapText="1"/>
    </xf>
    <xf numFmtId="0" fontId="126" fillId="4" borderId="6" xfId="0" applyFont="1" applyFill="1" applyBorder="1" applyAlignment="1">
      <alignment horizontal="left" vertical="top" wrapText="1"/>
    </xf>
    <xf numFmtId="0" fontId="107" fillId="0" borderId="8" xfId="0" applyFont="1" applyBorder="1" applyAlignment="1">
      <alignment horizontal="center" vertical="top" wrapText="1"/>
    </xf>
    <xf numFmtId="0" fontId="107" fillId="0" borderId="1" xfId="0" applyFont="1" applyBorder="1" applyAlignment="1">
      <alignment horizontal="center" vertical="top" wrapText="1"/>
    </xf>
    <xf numFmtId="0" fontId="107" fillId="0" borderId="12" xfId="0" applyFont="1" applyBorder="1" applyAlignment="1">
      <alignment horizontal="center" vertical="top" wrapText="1"/>
    </xf>
    <xf numFmtId="0" fontId="107" fillId="0" borderId="14" xfId="0" applyFont="1" applyBorder="1" applyAlignment="1">
      <alignment horizontal="center" vertical="top" wrapText="1"/>
    </xf>
    <xf numFmtId="0" fontId="107" fillId="0" borderId="0" xfId="0" applyFont="1" applyAlignment="1">
      <alignment horizontal="center" vertical="top" wrapText="1"/>
    </xf>
    <xf numFmtId="0" fontId="107" fillId="0" borderId="17" xfId="0" applyFont="1" applyBorder="1" applyAlignment="1">
      <alignment horizontal="center" vertical="top" wrapText="1"/>
    </xf>
    <xf numFmtId="0" fontId="107" fillId="0" borderId="3" xfId="0" applyFont="1" applyBorder="1" applyAlignment="1">
      <alignment horizontal="left" vertical="top" wrapText="1"/>
    </xf>
    <xf numFmtId="0" fontId="107" fillId="0" borderId="5" xfId="0" applyFont="1" applyBorder="1" applyAlignment="1">
      <alignment horizontal="left" vertical="top" wrapText="1"/>
    </xf>
    <xf numFmtId="0" fontId="141" fillId="0" borderId="3" xfId="0" applyFont="1" applyBorder="1" applyAlignment="1">
      <alignment horizontal="left" vertical="top" wrapText="1"/>
    </xf>
    <xf numFmtId="0" fontId="141" fillId="0" borderId="4" xfId="0" applyFont="1" applyBorder="1" applyAlignment="1">
      <alignment horizontal="left" vertical="top"/>
    </xf>
    <xf numFmtId="0" fontId="141" fillId="0" borderId="5" xfId="0" applyFont="1" applyBorder="1" applyAlignment="1">
      <alignment horizontal="left" vertical="top"/>
    </xf>
    <xf numFmtId="0" fontId="258" fillId="0" borderId="0" xfId="0" applyFont="1" applyAlignment="1">
      <alignment horizontal="left" vertical="top" wrapText="1"/>
    </xf>
    <xf numFmtId="49" fontId="258" fillId="0" borderId="0" xfId="0" applyNumberFormat="1" applyFont="1" applyAlignment="1">
      <alignment horizontal="left" vertical="top" wrapText="1"/>
    </xf>
    <xf numFmtId="0" fontId="163" fillId="0" borderId="0" xfId="0" applyFont="1" applyAlignment="1">
      <alignment horizontal="left" vertical="top" wrapText="1"/>
    </xf>
    <xf numFmtId="0" fontId="98" fillId="0" borderId="0" xfId="0" applyFont="1" applyAlignment="1">
      <alignment horizontal="center" vertical="top" wrapText="1"/>
    </xf>
    <xf numFmtId="0" fontId="106" fillId="0" borderId="6" xfId="0" applyFont="1" applyBorder="1" applyAlignment="1">
      <alignment horizontal="left" vertical="top" wrapText="1"/>
    </xf>
    <xf numFmtId="0" fontId="142" fillId="0" borderId="0" xfId="0" applyFont="1" applyAlignment="1">
      <alignment horizontal="left" vertical="top" wrapText="1"/>
    </xf>
    <xf numFmtId="0" fontId="169" fillId="4" borderId="3" xfId="0" applyFont="1" applyFill="1" applyBorder="1" applyAlignment="1">
      <alignment horizontal="center" vertical="top" wrapText="1"/>
    </xf>
    <xf numFmtId="0" fontId="169" fillId="4" borderId="4" xfId="0" applyFont="1" applyFill="1" applyBorder="1" applyAlignment="1">
      <alignment horizontal="center" vertical="top" wrapText="1"/>
    </xf>
    <xf numFmtId="0" fontId="169" fillId="4" borderId="5" xfId="0" applyFont="1" applyFill="1" applyBorder="1" applyAlignment="1">
      <alignment horizontal="center" vertical="top" wrapText="1"/>
    </xf>
    <xf numFmtId="0" fontId="141" fillId="0" borderId="6" xfId="0" applyFont="1" applyBorder="1" applyAlignment="1">
      <alignment horizontal="center" vertical="center" wrapText="1"/>
    </xf>
    <xf numFmtId="0" fontId="141" fillId="11" borderId="6" xfId="0" applyFont="1" applyFill="1" applyBorder="1" applyAlignment="1">
      <alignment horizontal="center" vertical="center" wrapText="1"/>
    </xf>
    <xf numFmtId="0" fontId="143" fillId="6" borderId="6" xfId="0" applyFont="1" applyFill="1" applyBorder="1" applyAlignment="1">
      <alignment horizontal="left" vertical="top" wrapText="1"/>
    </xf>
    <xf numFmtId="0" fontId="142" fillId="15" borderId="6" xfId="0" applyFont="1" applyFill="1" applyBorder="1" applyAlignment="1">
      <alignment horizontal="center" vertical="top" wrapText="1"/>
    </xf>
    <xf numFmtId="0" fontId="152" fillId="4" borderId="6" xfId="0" applyFont="1" applyFill="1" applyBorder="1" applyAlignment="1">
      <alignment horizontal="left" vertical="center" wrapText="1"/>
    </xf>
    <xf numFmtId="0" fontId="152" fillId="4" borderId="6" xfId="0" applyFont="1" applyFill="1" applyBorder="1" applyAlignment="1">
      <alignment horizontal="left" vertical="top" wrapText="1"/>
    </xf>
    <xf numFmtId="0" fontId="182" fillId="0" borderId="1" xfId="0" applyFont="1" applyBorder="1" applyAlignment="1">
      <alignment horizontal="center" vertical="top" wrapText="1"/>
    </xf>
    <xf numFmtId="0" fontId="184" fillId="0" borderId="0" xfId="0" applyFont="1" applyAlignment="1">
      <alignment horizontal="left" vertical="top" wrapText="1"/>
    </xf>
    <xf numFmtId="0" fontId="106" fillId="15" borderId="3" xfId="0" applyFont="1" applyFill="1" applyBorder="1" applyAlignment="1">
      <alignment horizontal="center" vertical="top" wrapText="1"/>
    </xf>
    <xf numFmtId="0" fontId="106" fillId="15" borderId="5" xfId="0" applyFont="1" applyFill="1" applyBorder="1" applyAlignment="1">
      <alignment horizontal="center" vertical="top" wrapText="1"/>
    </xf>
    <xf numFmtId="49" fontId="214" fillId="0" borderId="3" xfId="0" applyNumberFormat="1" applyFont="1" applyBorder="1" applyAlignment="1">
      <alignment horizontal="left" vertical="top" wrapText="1"/>
    </xf>
    <xf numFmtId="49" fontId="214" fillId="0" borderId="5" xfId="0" applyNumberFormat="1" applyFont="1" applyBorder="1" applyAlignment="1">
      <alignment horizontal="left" vertical="top" wrapText="1"/>
    </xf>
    <xf numFmtId="0" fontId="152" fillId="0" borderId="1" xfId="0" applyFont="1" applyBorder="1" applyAlignment="1">
      <alignment horizontal="left" vertical="top" wrapText="1"/>
    </xf>
    <xf numFmtId="0" fontId="167" fillId="12" borderId="6" xfId="0" applyFont="1" applyFill="1" applyBorder="1" applyAlignment="1">
      <alignment horizontal="left" vertical="top" wrapText="1"/>
    </xf>
    <xf numFmtId="0" fontId="143" fillId="0" borderId="10" xfId="0" applyFont="1" applyBorder="1" applyAlignment="1">
      <alignment horizontal="left" vertical="top" wrapText="1"/>
    </xf>
    <xf numFmtId="0" fontId="169" fillId="4" borderId="6" xfId="0" applyFont="1" applyFill="1" applyBorder="1" applyAlignment="1">
      <alignment horizontal="left" vertical="top" wrapText="1"/>
    </xf>
    <xf numFmtId="0" fontId="169" fillId="0" borderId="0" xfId="0" applyFont="1" applyAlignment="1">
      <alignment horizontal="left" vertical="top" wrapText="1"/>
    </xf>
    <xf numFmtId="0" fontId="195" fillId="0" borderId="0" xfId="0" applyFont="1" applyAlignment="1">
      <alignment horizontal="center" vertical="top" wrapText="1"/>
    </xf>
    <xf numFmtId="0" fontId="196" fillId="0" borderId="0" xfId="0" applyFont="1" applyAlignment="1">
      <alignment horizontal="left" vertical="top" wrapText="1"/>
    </xf>
    <xf numFmtId="0" fontId="195" fillId="0" borderId="0" xfId="0" applyFont="1" applyAlignment="1">
      <alignment horizontal="center" vertical="center" wrapText="1"/>
    </xf>
    <xf numFmtId="0" fontId="197" fillId="6" borderId="0" xfId="0" applyFont="1" applyFill="1" applyAlignment="1">
      <alignment horizontal="left" vertical="top" wrapText="1"/>
    </xf>
    <xf numFmtId="0" fontId="274" fillId="0" borderId="0" xfId="0" applyFont="1" applyAlignment="1">
      <alignment horizontal="left" vertical="top" wrapText="1"/>
    </xf>
    <xf numFmtId="0" fontId="275" fillId="0" borderId="6" xfId="0" applyFont="1" applyBorder="1" applyAlignment="1">
      <alignment horizontal="center" vertical="center"/>
    </xf>
    <xf numFmtId="49" fontId="276" fillId="0" borderId="3" xfId="0" applyNumberFormat="1" applyFont="1" applyBorder="1" applyAlignment="1">
      <alignment horizontal="left" vertical="top"/>
    </xf>
    <xf numFmtId="49" fontId="276" fillId="0" borderId="4" xfId="0" applyNumberFormat="1" applyFont="1" applyBorder="1" applyAlignment="1">
      <alignment horizontal="left" vertical="top"/>
    </xf>
    <xf numFmtId="49" fontId="276" fillId="0" borderId="5" xfId="0" applyNumberFormat="1" applyFont="1" applyBorder="1" applyAlignment="1">
      <alignment horizontal="left" vertical="top"/>
    </xf>
    <xf numFmtId="0" fontId="275" fillId="0" borderId="2" xfId="0" applyFont="1" applyBorder="1" applyAlignment="1">
      <alignment horizontal="center" vertical="top" wrapText="1"/>
    </xf>
    <xf numFmtId="0" fontId="275" fillId="0" borderId="13" xfId="0" applyFont="1" applyBorder="1" applyAlignment="1">
      <alignment horizontal="center" vertical="top" wrapText="1"/>
    </xf>
    <xf numFmtId="0" fontId="275" fillId="0" borderId="7" xfId="0" applyFont="1" applyBorder="1" applyAlignment="1">
      <alignment horizontal="center" vertical="top" wrapText="1"/>
    </xf>
    <xf numFmtId="0" fontId="280" fillId="6" borderId="6" xfId="0" applyFont="1" applyFill="1" applyBorder="1" applyAlignment="1">
      <alignment horizontal="left" vertical="top" wrapText="1"/>
    </xf>
    <xf numFmtId="0" fontId="278" fillId="6" borderId="6" xfId="0" applyFont="1" applyFill="1" applyBorder="1" applyAlignment="1">
      <alignment horizontal="left" vertical="top" wrapText="1"/>
    </xf>
    <xf numFmtId="0" fontId="278" fillId="0" borderId="6" xfId="0" applyFont="1" applyBorder="1" applyAlignment="1">
      <alignment horizontal="justify" vertical="top" wrapText="1"/>
    </xf>
    <xf numFmtId="0" fontId="276" fillId="0" borderId="6" xfId="0" applyFont="1" applyBorder="1" applyAlignment="1">
      <alignment horizontal="justify" vertical="center" wrapText="1"/>
    </xf>
    <xf numFmtId="0" fontId="279" fillId="0" borderId="6" xfId="0" applyFont="1" applyBorder="1" applyAlignment="1">
      <alignment horizontal="left" vertical="center" wrapText="1"/>
    </xf>
    <xf numFmtId="0" fontId="275" fillId="0" borderId="8" xfId="0" applyFont="1" applyBorder="1" applyAlignment="1">
      <alignment horizontal="center" vertical="top" wrapText="1"/>
    </xf>
    <xf numFmtId="0" fontId="275" fillId="0" borderId="12" xfId="0" applyFont="1" applyBorder="1" applyAlignment="1">
      <alignment horizontal="center" vertical="top" wrapText="1"/>
    </xf>
    <xf numFmtId="0" fontId="276" fillId="0" borderId="6" xfId="0" applyFont="1" applyBorder="1" applyAlignment="1">
      <alignment horizontal="left" vertical="top"/>
    </xf>
    <xf numFmtId="0" fontId="275" fillId="0" borderId="6" xfId="0" applyFont="1" applyBorder="1" applyAlignment="1">
      <alignment vertical="top" wrapText="1"/>
    </xf>
    <xf numFmtId="0" fontId="21" fillId="0" borderId="8" xfId="0" applyFont="1" applyBorder="1" applyAlignment="1">
      <alignment horizontal="center" vertical="top" wrapText="1"/>
    </xf>
    <xf numFmtId="0" fontId="21" fillId="0" borderId="1" xfId="0" applyFont="1" applyBorder="1" applyAlignment="1">
      <alignment horizontal="center" vertical="top"/>
    </xf>
    <xf numFmtId="0" fontId="18" fillId="2" borderId="6" xfId="0" applyFont="1" applyFill="1" applyBorder="1" applyAlignment="1">
      <alignment horizontal="center" vertical="top" wrapText="1"/>
    </xf>
    <xf numFmtId="0" fontId="18" fillId="2" borderId="6" xfId="0" applyFont="1" applyFill="1" applyBorder="1" applyAlignment="1">
      <alignment horizontal="center" vertical="top"/>
    </xf>
    <xf numFmtId="0" fontId="35" fillId="2" borderId="6" xfId="0" applyFont="1" applyFill="1" applyBorder="1" applyAlignment="1">
      <alignment horizontal="center" vertical="top"/>
    </xf>
    <xf numFmtId="0" fontId="25" fillId="2" borderId="6" xfId="0" applyFont="1" applyFill="1" applyBorder="1" applyAlignment="1">
      <alignment horizontal="center" vertical="top" wrapText="1"/>
    </xf>
    <xf numFmtId="0" fontId="25" fillId="2" borderId="6" xfId="0" applyFont="1" applyFill="1" applyBorder="1" applyAlignment="1">
      <alignment horizontal="left" vertical="top" wrapText="1"/>
    </xf>
    <xf numFmtId="0" fontId="13" fillId="2" borderId="3" xfId="0" applyFont="1" applyFill="1" applyBorder="1" applyAlignment="1">
      <alignment horizontal="right" vertical="top" wrapText="1"/>
    </xf>
    <xf numFmtId="0" fontId="22" fillId="2" borderId="4" xfId="0" applyFont="1" applyFill="1" applyBorder="1" applyAlignment="1">
      <alignment horizontal="right" vertical="top" wrapText="1"/>
    </xf>
    <xf numFmtId="0" fontId="22" fillId="2" borderId="5" xfId="0" applyFont="1" applyFill="1" applyBorder="1" applyAlignment="1">
      <alignment horizontal="right" vertical="top" wrapText="1"/>
    </xf>
    <xf numFmtId="0" fontId="25" fillId="2" borderId="2" xfId="0" applyFont="1" applyFill="1" applyBorder="1" applyAlignment="1">
      <alignment horizontal="center" vertical="top" wrapText="1"/>
    </xf>
    <xf numFmtId="0" fontId="25" fillId="2" borderId="13" xfId="0" applyFont="1" applyFill="1" applyBorder="1" applyAlignment="1">
      <alignment horizontal="center" vertical="top" wrapText="1"/>
    </xf>
    <xf numFmtId="0" fontId="25" fillId="2" borderId="7" xfId="0" applyFont="1" applyFill="1" applyBorder="1" applyAlignment="1">
      <alignment horizontal="center" vertical="top" wrapText="1"/>
    </xf>
    <xf numFmtId="0" fontId="18" fillId="2" borderId="3" xfId="0" applyFont="1" applyFill="1" applyBorder="1" applyAlignment="1">
      <alignment horizontal="right" vertical="top" wrapText="1"/>
    </xf>
    <xf numFmtId="0" fontId="27" fillId="2" borderId="4" xfId="0" applyFont="1" applyFill="1" applyBorder="1" applyAlignment="1">
      <alignment horizontal="right" vertical="top" wrapText="1"/>
    </xf>
    <xf numFmtId="0" fontId="27" fillId="2" borderId="5" xfId="0" applyFont="1" applyFill="1" applyBorder="1" applyAlignment="1">
      <alignment horizontal="right" vertical="top" wrapText="1"/>
    </xf>
    <xf numFmtId="0" fontId="18" fillId="2" borderId="3" xfId="0" applyFont="1" applyFill="1" applyBorder="1" applyAlignment="1">
      <alignment horizontal="right" vertical="top"/>
    </xf>
    <xf numFmtId="0" fontId="27" fillId="2" borderId="4" xfId="0" applyFont="1" applyFill="1" applyBorder="1" applyAlignment="1">
      <alignment horizontal="right" vertical="top"/>
    </xf>
    <xf numFmtId="0" fontId="27" fillId="2" borderId="5" xfId="0" applyFont="1" applyFill="1" applyBorder="1" applyAlignment="1">
      <alignment horizontal="right" vertical="top"/>
    </xf>
    <xf numFmtId="0" fontId="21" fillId="0" borderId="1" xfId="0" applyFont="1" applyBorder="1" applyAlignment="1">
      <alignment horizontal="center" vertical="top" wrapText="1"/>
    </xf>
    <xf numFmtId="0" fontId="18" fillId="2" borderId="1" xfId="0" applyFont="1" applyFill="1" applyBorder="1" applyAlignment="1">
      <alignment horizontal="center" vertical="top" wrapText="1"/>
    </xf>
    <xf numFmtId="0" fontId="35" fillId="2" borderId="3" xfId="0" applyFont="1" applyFill="1" applyBorder="1" applyAlignment="1">
      <alignment horizontal="center" vertical="top" wrapText="1"/>
    </xf>
    <xf numFmtId="0" fontId="18" fillId="2" borderId="4" xfId="0" applyFont="1" applyFill="1" applyBorder="1" applyAlignment="1">
      <alignment horizontal="center" vertical="top" wrapText="1"/>
    </xf>
    <xf numFmtId="0" fontId="18" fillId="2" borderId="5" xfId="0" applyFont="1" applyFill="1" applyBorder="1" applyAlignment="1">
      <alignment horizontal="center" vertical="top" wrapText="1"/>
    </xf>
    <xf numFmtId="179" fontId="103" fillId="2" borderId="6" xfId="3" applyNumberFormat="1" applyFont="1" applyFill="1" applyBorder="1" applyAlignment="1">
      <alignment vertical="top" wrapText="1"/>
    </xf>
    <xf numFmtId="0" fontId="13" fillId="2" borderId="6" xfId="0" applyFont="1" applyFill="1" applyBorder="1" applyAlignment="1">
      <alignment horizontal="right" vertical="top" wrapText="1"/>
    </xf>
    <xf numFmtId="0" fontId="22" fillId="2" borderId="6" xfId="0" applyFont="1" applyFill="1" applyBorder="1" applyAlignment="1">
      <alignment horizontal="right" vertical="top" wrapText="1"/>
    </xf>
    <xf numFmtId="178" fontId="133" fillId="2" borderId="6" xfId="3" applyNumberFormat="1" applyFont="1" applyFill="1" applyBorder="1" applyAlignment="1">
      <alignment vertical="top" wrapText="1"/>
    </xf>
    <xf numFmtId="179" fontId="103" fillId="2" borderId="6" xfId="3" applyNumberFormat="1" applyFont="1" applyFill="1" applyBorder="1" applyAlignment="1">
      <alignment horizontal="left" vertical="top" wrapText="1"/>
    </xf>
    <xf numFmtId="176" fontId="103" fillId="2" borderId="6" xfId="3" applyNumberFormat="1" applyFont="1" applyFill="1" applyBorder="1" applyAlignment="1">
      <alignment horizontal="right" vertical="top" wrapText="1"/>
    </xf>
    <xf numFmtId="176" fontId="18" fillId="2" borderId="3" xfId="0" applyNumberFormat="1" applyFont="1" applyFill="1" applyBorder="1" applyAlignment="1">
      <alignment horizontal="right" vertical="top" wrapText="1"/>
    </xf>
    <xf numFmtId="176" fontId="27" fillId="2" borderId="4" xfId="0" applyNumberFormat="1" applyFont="1" applyFill="1" applyBorder="1" applyAlignment="1">
      <alignment horizontal="right" vertical="top" wrapText="1"/>
    </xf>
    <xf numFmtId="176" fontId="27" fillId="2" borderId="5" xfId="0" applyNumberFormat="1" applyFont="1" applyFill="1" applyBorder="1" applyAlignment="1">
      <alignment horizontal="right" vertical="top" wrapText="1"/>
    </xf>
    <xf numFmtId="176" fontId="25" fillId="2" borderId="2" xfId="0" applyNumberFormat="1" applyFont="1" applyFill="1" applyBorder="1" applyAlignment="1">
      <alignment horizontal="center" vertical="top" wrapText="1"/>
    </xf>
    <xf numFmtId="176" fontId="25" fillId="2" borderId="13" xfId="0" applyNumberFormat="1" applyFont="1" applyFill="1" applyBorder="1" applyAlignment="1">
      <alignment horizontal="center" vertical="top" wrapText="1"/>
    </xf>
    <xf numFmtId="176" fontId="25" fillId="2" borderId="7" xfId="0" applyNumberFormat="1" applyFont="1" applyFill="1" applyBorder="1" applyAlignment="1">
      <alignment horizontal="center" vertical="top" wrapText="1"/>
    </xf>
    <xf numFmtId="176" fontId="25" fillId="2" borderId="2" xfId="0" applyNumberFormat="1" applyFont="1" applyFill="1" applyBorder="1" applyAlignment="1">
      <alignment horizontal="left" vertical="top" wrapText="1"/>
    </xf>
    <xf numFmtId="176" fontId="25" fillId="2" borderId="13" xfId="0" applyNumberFormat="1" applyFont="1" applyFill="1" applyBorder="1" applyAlignment="1">
      <alignment horizontal="left" vertical="top" wrapText="1"/>
    </xf>
    <xf numFmtId="176" fontId="25" fillId="2" borderId="7" xfId="0" applyNumberFormat="1" applyFont="1" applyFill="1" applyBorder="1" applyAlignment="1">
      <alignment horizontal="left" vertical="top" wrapText="1"/>
    </xf>
    <xf numFmtId="176" fontId="133" fillId="2" borderId="6" xfId="3" applyNumberFormat="1" applyFont="1" applyFill="1" applyBorder="1" applyAlignment="1">
      <alignment horizontal="right" vertical="top" wrapText="1"/>
    </xf>
    <xf numFmtId="178" fontId="133" fillId="2" borderId="6" xfId="3" applyNumberFormat="1" applyFont="1" applyFill="1" applyBorder="1" applyAlignment="1">
      <alignment horizontal="left" vertical="top" wrapText="1"/>
    </xf>
    <xf numFmtId="179" fontId="26" fillId="2" borderId="6" xfId="3" applyNumberFormat="1" applyFont="1" applyFill="1" applyBorder="1" applyAlignment="1">
      <alignment horizontal="right" vertical="top" wrapText="1"/>
    </xf>
    <xf numFmtId="0" fontId="19" fillId="2" borderId="2" xfId="0" applyFont="1" applyFill="1" applyBorder="1" applyAlignment="1">
      <alignment horizontal="center" vertical="top" wrapText="1"/>
    </xf>
    <xf numFmtId="0" fontId="19" fillId="2" borderId="13" xfId="0" applyFont="1" applyFill="1" applyBorder="1" applyAlignment="1">
      <alignment horizontal="center" vertical="top" wrapText="1"/>
    </xf>
    <xf numFmtId="0" fontId="19" fillId="2" borderId="7" xfId="0" applyFont="1" applyFill="1" applyBorder="1" applyAlignment="1">
      <alignment horizontal="center" vertical="top" wrapText="1"/>
    </xf>
    <xf numFmtId="178" fontId="20" fillId="2" borderId="6" xfId="3" applyNumberFormat="1" applyFont="1" applyFill="1" applyBorder="1" applyAlignment="1">
      <alignment horizontal="right" vertical="top" wrapText="1"/>
    </xf>
  </cellXfs>
  <cellStyles count="58">
    <cellStyle name="Normal" xfId="2" xr:uid="{00000000-0005-0000-0000-000000000000}"/>
    <cellStyle name="Normal 2" xfId="52" xr:uid="{00000000-0005-0000-0000-000001000000}"/>
    <cellStyle name="一般" xfId="0" builtinId="0"/>
    <cellStyle name="一般 10" xfId="9" xr:uid="{00000000-0005-0000-0000-000003000000}"/>
    <cellStyle name="一般 10 2" xfId="53" xr:uid="{00000000-0005-0000-0000-000004000000}"/>
    <cellStyle name="一般 11" xfId="7" xr:uid="{00000000-0005-0000-0000-000005000000}"/>
    <cellStyle name="一般 2" xfId="1" xr:uid="{00000000-0005-0000-0000-000006000000}"/>
    <cellStyle name="一般 2 2" xfId="10" xr:uid="{00000000-0005-0000-0000-000007000000}"/>
    <cellStyle name="一般 2 2 2" xfId="11" xr:uid="{00000000-0005-0000-0000-000008000000}"/>
    <cellStyle name="一般 2 2 2 2" xfId="12" xr:uid="{00000000-0005-0000-0000-000009000000}"/>
    <cellStyle name="一般 2 3" xfId="6" xr:uid="{00000000-0005-0000-0000-00000A000000}"/>
    <cellStyle name="一般 2 3 2" xfId="13" xr:uid="{00000000-0005-0000-0000-00000B000000}"/>
    <cellStyle name="一般 2 3 2 2" xfId="14" xr:uid="{00000000-0005-0000-0000-00000C000000}"/>
    <cellStyle name="一般 2 3 3" xfId="15" xr:uid="{00000000-0005-0000-0000-00000D000000}"/>
    <cellStyle name="一般 2_(附件二)申請總表及(附件四)合格者清冊 (適用100學年度第2學期)2011.12.26" xfId="16" xr:uid="{00000000-0005-0000-0000-00000E000000}"/>
    <cellStyle name="一般 3" xfId="3" xr:uid="{00000000-0005-0000-0000-00000F000000}"/>
    <cellStyle name="一般 3 2" xfId="17" xr:uid="{00000000-0005-0000-0000-000010000000}"/>
    <cellStyle name="一般 3 2 2" xfId="18" xr:uid="{00000000-0005-0000-0000-000011000000}"/>
    <cellStyle name="一般 3 2 2 2" xfId="19" xr:uid="{00000000-0005-0000-0000-000012000000}"/>
    <cellStyle name="一般 3 2 2 2 2" xfId="20" xr:uid="{00000000-0005-0000-0000-000013000000}"/>
    <cellStyle name="一般 3 2 2 2 2 2" xfId="21" xr:uid="{00000000-0005-0000-0000-000014000000}"/>
    <cellStyle name="一般 3 2 3" xfId="22" xr:uid="{00000000-0005-0000-0000-000015000000}"/>
    <cellStyle name="一般 3 3" xfId="4" xr:uid="{00000000-0005-0000-0000-000016000000}"/>
    <cellStyle name="一般 3 3 2" xfId="23" xr:uid="{00000000-0005-0000-0000-000017000000}"/>
    <cellStyle name="一般 3 3 2 2" xfId="5" xr:uid="{00000000-0005-0000-0000-000018000000}"/>
    <cellStyle name="一般 3 3 2 2 2" xfId="24" xr:uid="{00000000-0005-0000-0000-000019000000}"/>
    <cellStyle name="一般 3 3 2 2 2 2" xfId="25" xr:uid="{00000000-0005-0000-0000-00001A000000}"/>
    <cellStyle name="一般 3 3 3" xfId="26" xr:uid="{00000000-0005-0000-0000-00001B000000}"/>
    <cellStyle name="一般 3 3 3 2" xfId="27" xr:uid="{00000000-0005-0000-0000-00001C000000}"/>
    <cellStyle name="一般 3 3 3 2 2" xfId="28" xr:uid="{00000000-0005-0000-0000-00001D000000}"/>
    <cellStyle name="一般 3 3 3 3" xfId="29" xr:uid="{00000000-0005-0000-0000-00001E000000}"/>
    <cellStyle name="一般 3 3 4" xfId="30" xr:uid="{00000000-0005-0000-0000-00001F000000}"/>
    <cellStyle name="一般 3 3 4 2" xfId="31" xr:uid="{00000000-0005-0000-0000-000020000000}"/>
    <cellStyle name="一般 3 3 4 2 2" xfId="32" xr:uid="{00000000-0005-0000-0000-000021000000}"/>
    <cellStyle name="一般 3 3 5" xfId="33" xr:uid="{00000000-0005-0000-0000-000022000000}"/>
    <cellStyle name="一般 3 4" xfId="34" xr:uid="{00000000-0005-0000-0000-000023000000}"/>
    <cellStyle name="一般 3 4 2" xfId="35" xr:uid="{00000000-0005-0000-0000-000024000000}"/>
    <cellStyle name="一般 3 4 3" xfId="36" xr:uid="{00000000-0005-0000-0000-000025000000}"/>
    <cellStyle name="一般 3 5" xfId="37" xr:uid="{00000000-0005-0000-0000-000026000000}"/>
    <cellStyle name="一般 3 5 2" xfId="38" xr:uid="{00000000-0005-0000-0000-000027000000}"/>
    <cellStyle name="一般 3 5 3" xfId="39" xr:uid="{00000000-0005-0000-0000-000028000000}"/>
    <cellStyle name="一般 3 6" xfId="40" xr:uid="{00000000-0005-0000-0000-000029000000}"/>
    <cellStyle name="一般 3_(附件二)申請總表及(附件四)合格者清冊 (適用100學年度第2學期)2011.12.26" xfId="41" xr:uid="{00000000-0005-0000-0000-00002A000000}"/>
    <cellStyle name="一般 3_2012年2月份第2學期-國立鳳山高級中學" xfId="8" xr:uid="{00000000-0005-0000-0000-00002B000000}"/>
    <cellStyle name="一般 4" xfId="42" xr:uid="{00000000-0005-0000-0000-00002C000000}"/>
    <cellStyle name="一般 5" xfId="43" xr:uid="{00000000-0005-0000-0000-00002D000000}"/>
    <cellStyle name="一般 5 2" xfId="44" xr:uid="{00000000-0005-0000-0000-00002E000000}"/>
    <cellStyle name="一般 6" xfId="45" xr:uid="{00000000-0005-0000-0000-00002F000000}"/>
    <cellStyle name="一般 7" xfId="46" xr:uid="{00000000-0005-0000-0000-000030000000}"/>
    <cellStyle name="一般 7 2" xfId="54" xr:uid="{00000000-0005-0000-0000-000031000000}"/>
    <cellStyle name="一般 8" xfId="47" xr:uid="{00000000-0005-0000-0000-000032000000}"/>
    <cellStyle name="一般 9" xfId="48" xr:uid="{00000000-0005-0000-0000-000033000000}"/>
    <cellStyle name="一般 9 2" xfId="55" xr:uid="{00000000-0005-0000-0000-000034000000}"/>
    <cellStyle name="貨幣" xfId="50" builtinId="4"/>
    <cellStyle name="貨幣 2" xfId="51" xr:uid="{00000000-0005-0000-0000-000036000000}"/>
    <cellStyle name="超連結" xfId="57" builtinId="8"/>
    <cellStyle name="超連結 2" xfId="49" xr:uid="{00000000-0005-0000-0000-000038000000}"/>
    <cellStyle name="超連結 2 2" xfId="56" xr:uid="{00000000-0005-0000-0000-000039000000}"/>
  </cellStyles>
  <dxfs count="307">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FF00"/>
      <color rgb="FF0000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a16="http://schemas.microsoft.com/office/drawing/2014/main"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198120</xdr:colOff>
      <xdr:row>11</xdr:row>
      <xdr:rowOff>205740</xdr:rowOff>
    </xdr:to>
    <xdr:pic>
      <xdr:nvPicPr>
        <xdr:cNvPr id="30" name="圖片 3">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1" name="圖片 4">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2" name="圖片 5">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3" name="圖片 6">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4" name="圖片 7">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5" name="圖片 8">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6" name="圖片 9">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7" name="圖片 10">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8" name="圖片 11">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39" name="圖片 1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0" name="圖片 13">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1" name="圖片 14">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2" name="圖片 15">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3" name="圖片 16">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4" name="圖片 17">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5" name="圖片 18">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6" name="圖片 19">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7" name="圖片 20">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8" name="圖片 21">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49" name="圖片 22">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0" name="圖片 23">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1" name="圖片 24">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2" name="圖片 25">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3" name="圖片 26">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4" name="圖片 27">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5" name="圖片 28">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0</xdr:rowOff>
    </xdr:from>
    <xdr:to>
      <xdr:col>0</xdr:col>
      <xdr:colOff>198120</xdr:colOff>
      <xdr:row>11</xdr:row>
      <xdr:rowOff>205740</xdr:rowOff>
    </xdr:to>
    <xdr:pic>
      <xdr:nvPicPr>
        <xdr:cNvPr id="56" name="圖片 29">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289560</xdr:colOff>
      <xdr:row>14</xdr:row>
      <xdr:rowOff>91440</xdr:rowOff>
    </xdr:to>
    <xdr:pic>
      <xdr:nvPicPr>
        <xdr:cNvPr id="57" name="圖片 75">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89" t="54816" r="83333" b="18025"/>
        <a:stretch>
          <a:fillRect/>
        </a:stretch>
      </xdr:blipFill>
      <xdr:spPr bwMode="auto">
        <a:xfrm>
          <a:off x="0" y="4503420"/>
          <a:ext cx="28956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349249</xdr:colOff>
      <xdr:row>21</xdr:row>
      <xdr:rowOff>346075</xdr:rowOff>
    </xdr:from>
    <xdr:to>
      <xdr:col>0</xdr:col>
      <xdr:colOff>1171574</xdr:colOff>
      <xdr:row>21</xdr:row>
      <xdr:rowOff>1047750</xdr:rowOff>
    </xdr:to>
    <xdr:pic>
      <xdr:nvPicPr>
        <xdr:cNvPr id="3" name="圖片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123@gmail.com" TargetMode="Externa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6"/>
  <dimension ref="A1:O1"/>
  <sheetViews>
    <sheetView workbookViewId="0">
      <selection activeCell="N21" sqref="N21"/>
    </sheetView>
  </sheetViews>
  <sheetFormatPr defaultRowHeight="16.2"/>
  <sheetData>
    <row r="1" spans="1:15" s="22" customFormat="1" ht="59.25" customHeight="1">
      <c r="A1" s="421" t="s">
        <v>104</v>
      </c>
      <c r="B1" s="421"/>
      <c r="C1" s="421"/>
      <c r="D1" s="421"/>
      <c r="E1" s="421"/>
      <c r="F1" s="421"/>
      <c r="G1" s="421"/>
      <c r="H1" s="421"/>
      <c r="I1" s="421"/>
      <c r="J1" s="421"/>
      <c r="K1" s="421"/>
      <c r="L1" s="421"/>
      <c r="M1" s="421"/>
      <c r="N1" s="421"/>
      <c r="O1" s="421"/>
    </row>
  </sheetData>
  <mergeCells count="1">
    <mergeCell ref="A1:O1"/>
  </mergeCells>
  <phoneticPr fontId="3"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工作表3">
    <tabColor rgb="FFFFFF00"/>
  </sheetPr>
  <dimension ref="A1:GS221"/>
  <sheetViews>
    <sheetView zoomScale="63" zoomScaleNormal="63" workbookViewId="0">
      <pane xSplit="7" ySplit="7" topLeftCell="CC8" activePane="bottomRight" state="frozen"/>
      <selection pane="topRight" activeCell="H1" sqref="H1"/>
      <selection pane="bottomLeft" activeCell="A8" sqref="A8"/>
      <selection pane="bottomRight" activeCell="CL9" sqref="CL9"/>
    </sheetView>
  </sheetViews>
  <sheetFormatPr defaultColWidth="8.109375" defaultRowHeight="30" customHeight="1"/>
  <cols>
    <col min="1" max="1" width="31" style="65" customWidth="1"/>
    <col min="2" max="2" width="11.21875" style="65" customWidth="1"/>
    <col min="3" max="3" width="34.21875" style="65" customWidth="1"/>
    <col min="4" max="4" width="10.44140625" style="67" customWidth="1"/>
    <col min="5" max="5" width="13.44140625" style="67" customWidth="1"/>
    <col min="6" max="6" width="15.77734375" style="67" customWidth="1"/>
    <col min="7" max="7" width="21.109375" style="67" customWidth="1"/>
    <col min="8" max="8" width="17.6640625" style="67" customWidth="1"/>
    <col min="9" max="9" width="16.109375" style="67" customWidth="1"/>
    <col min="10" max="10" width="15.88671875" style="67" customWidth="1"/>
    <col min="11" max="11" width="15.21875" style="67" customWidth="1"/>
    <col min="12" max="12" width="18.88671875" style="67" customWidth="1"/>
    <col min="13" max="13" width="16.6640625" style="74" customWidth="1"/>
    <col min="14" max="14" width="14" style="67" customWidth="1"/>
    <col min="15" max="15" width="23.44140625" style="67" customWidth="1"/>
    <col min="16" max="16" width="25.6640625" style="65" customWidth="1"/>
    <col min="17" max="17" width="18.6640625" style="67" customWidth="1"/>
    <col min="18" max="18" width="18.6640625" style="68" customWidth="1"/>
    <col min="19" max="19" width="17.109375" style="67" customWidth="1"/>
    <col min="20" max="21" width="19.77734375" style="67" customWidth="1"/>
    <col min="22" max="22" width="15.44140625" style="67" customWidth="1"/>
    <col min="23" max="23" width="26.44140625" style="67" customWidth="1"/>
    <col min="24" max="24" width="17.44140625" style="67" customWidth="1"/>
    <col min="25" max="26" width="21" style="67" customWidth="1"/>
    <col min="27" max="27" width="17.33203125" style="67" customWidth="1"/>
    <col min="28" max="29" width="18.44140625" style="67" customWidth="1"/>
    <col min="30" max="30" width="21.6640625" style="67" customWidth="1"/>
    <col min="31" max="31" width="20.109375" style="67" customWidth="1"/>
    <col min="32" max="32" width="15.21875" style="67" customWidth="1"/>
    <col min="33" max="35" width="18.33203125" style="68" customWidth="1"/>
    <col min="36" max="38" width="18.33203125" style="67" customWidth="1"/>
    <col min="39" max="39" width="23.44140625" style="67" customWidth="1"/>
    <col min="40" max="40" width="20.77734375" style="67" customWidth="1"/>
    <col min="41" max="41" width="23.21875" style="67" customWidth="1"/>
    <col min="42" max="42" width="18.77734375" style="67" customWidth="1"/>
    <col min="43" max="43" width="30.109375" style="67" customWidth="1"/>
    <col min="44" max="49" width="11.33203125" style="69" customWidth="1"/>
    <col min="50" max="54" width="12.109375" style="70" customWidth="1"/>
    <col min="55" max="55" width="30" style="69" customWidth="1"/>
    <col min="56" max="56" width="19.44140625" style="69" customWidth="1"/>
    <col min="57" max="58" width="22.21875" style="116" customWidth="1"/>
    <col min="59" max="59" width="12.21875" style="116" customWidth="1"/>
    <col min="60" max="60" width="22.21875" style="116" customWidth="1"/>
    <col min="61" max="61" width="40.77734375" style="65" customWidth="1"/>
    <col min="62" max="62" width="19.88671875" style="65" customWidth="1"/>
    <col min="63" max="63" width="22.88671875" style="65" customWidth="1"/>
    <col min="64" max="64" width="25.77734375" style="65" customWidth="1"/>
    <col min="65" max="65" width="47.21875" style="65" customWidth="1"/>
    <col min="66" max="74" width="25.77734375" style="65" customWidth="1"/>
    <col min="75" max="76" width="23" style="65" customWidth="1"/>
    <col min="77" max="77" width="40.77734375" style="65" customWidth="1"/>
    <col min="78" max="79" width="24.77734375" style="65" customWidth="1"/>
    <col min="80" max="80" width="31.77734375" style="65" customWidth="1"/>
    <col min="81" max="81" width="21.21875" style="65" customWidth="1"/>
    <col min="82" max="82" width="24.77734375" style="65" customWidth="1"/>
    <col min="83" max="83" width="38.21875" style="65" customWidth="1"/>
    <col min="84" max="84" width="44.6640625" style="65" customWidth="1"/>
    <col min="85" max="85" width="32.109375" style="65" customWidth="1"/>
    <col min="86" max="86" width="29.33203125" style="65" customWidth="1"/>
    <col min="87" max="87" width="28.109375" style="65" customWidth="1"/>
    <col min="88" max="88" width="30.21875" style="65" customWidth="1"/>
    <col min="89" max="89" width="24.77734375" style="65" customWidth="1"/>
    <col min="90" max="91" width="12.6640625" style="67" customWidth="1"/>
    <col min="92" max="92" width="12.44140625" style="67" customWidth="1"/>
    <col min="93" max="93" width="12.6640625" style="68" customWidth="1"/>
    <col min="94" max="94" width="14.88671875" style="67" customWidth="1"/>
    <col min="95" max="96" width="13.88671875" style="73" customWidth="1"/>
    <col min="97" max="97" width="15" style="73" customWidth="1"/>
    <col min="98" max="103" width="13.88671875" style="73" customWidth="1"/>
    <col min="104" max="104" width="16.88671875" style="73" customWidth="1"/>
    <col min="105" max="105" width="14.6640625" style="71" hidden="1" customWidth="1"/>
    <col min="106" max="109" width="10.6640625" style="67" hidden="1" customWidth="1"/>
    <col min="110" max="110" width="14.109375" style="72" customWidth="1"/>
    <col min="111" max="118" width="14" style="73" customWidth="1"/>
    <col min="119" max="121" width="14" style="68" customWidth="1"/>
    <col min="122" max="128" width="10.6640625" style="68" hidden="1" customWidth="1"/>
    <col min="129" max="131" width="10.6640625" style="49" hidden="1" customWidth="1"/>
    <col min="132" max="132" width="12.6640625" style="49" hidden="1" customWidth="1"/>
    <col min="133" max="150" width="10.6640625" style="68" hidden="1" customWidth="1"/>
    <col min="151" max="153" width="11.21875" style="65" hidden="1" customWidth="1"/>
    <col min="154" max="157" width="12.6640625" style="71" hidden="1" customWidth="1"/>
    <col min="158" max="158" width="14.33203125" style="71" hidden="1" customWidth="1"/>
    <col min="159" max="159" width="15.109375" style="71" hidden="1" customWidth="1"/>
    <col min="160" max="165" width="12.6640625" style="71" hidden="1" customWidth="1"/>
    <col min="166" max="167" width="27.109375" style="71" hidden="1" customWidth="1"/>
    <col min="168" max="169" width="16.44140625" style="71" hidden="1" customWidth="1"/>
    <col min="170" max="175" width="12.6640625" style="71" hidden="1" customWidth="1"/>
    <col min="176" max="176" width="18.109375" style="71" hidden="1" customWidth="1"/>
    <col min="177" max="193" width="15" style="71" hidden="1" customWidth="1"/>
    <col min="194" max="196" width="12.6640625" style="71" hidden="1" customWidth="1"/>
    <col min="197" max="197" width="30.88671875" style="71" hidden="1" customWidth="1"/>
    <col min="198" max="198" width="12.6640625" style="71" hidden="1" customWidth="1"/>
    <col min="199" max="199" width="24.44140625" style="71" customWidth="1"/>
    <col min="200" max="200" width="18.21875" style="71" customWidth="1"/>
    <col min="201" max="201" width="22.109375" style="71" customWidth="1"/>
    <col min="202" max="16384" width="8.109375" style="65"/>
  </cols>
  <sheetData>
    <row r="1" spans="1:201" ht="21" customHeight="1">
      <c r="A1" s="579" t="s">
        <v>999</v>
      </c>
      <c r="B1" s="579"/>
      <c r="C1" s="580"/>
      <c r="D1" s="583" t="s">
        <v>1195</v>
      </c>
      <c r="E1" s="599"/>
      <c r="F1" s="599"/>
      <c r="G1" s="599"/>
      <c r="H1" s="599"/>
      <c r="I1" s="599"/>
      <c r="J1" s="599"/>
      <c r="K1" s="599"/>
      <c r="L1" s="599"/>
      <c r="M1" s="599"/>
      <c r="N1" s="599"/>
      <c r="O1" s="599"/>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CL1" s="301"/>
      <c r="CM1" s="301"/>
      <c r="CN1" s="301"/>
      <c r="CO1" s="301"/>
      <c r="CP1" s="301"/>
      <c r="CQ1" s="301"/>
      <c r="CR1" s="301"/>
      <c r="CS1" s="301"/>
      <c r="CT1" s="301"/>
      <c r="CU1" s="301"/>
      <c r="CV1" s="301"/>
      <c r="CW1" s="301"/>
      <c r="CX1" s="301"/>
      <c r="CY1" s="301"/>
      <c r="CZ1" s="301"/>
      <c r="DA1" s="331"/>
      <c r="DB1" s="331"/>
      <c r="DC1" s="331"/>
      <c r="DD1" s="331"/>
      <c r="DE1" s="331"/>
      <c r="DF1" s="331"/>
      <c r="DG1" s="331"/>
      <c r="DH1" s="331"/>
      <c r="DI1" s="331"/>
      <c r="DJ1" s="331"/>
      <c r="DK1" s="331"/>
      <c r="DL1" s="331"/>
      <c r="DM1" s="331"/>
      <c r="DN1" s="331"/>
      <c r="DO1" s="331"/>
      <c r="DP1" s="331"/>
      <c r="DQ1" s="331"/>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585" t="s">
        <v>1058</v>
      </c>
      <c r="GR1" s="585"/>
      <c r="GS1" s="585"/>
    </row>
    <row r="2" spans="1:201" ht="21" customHeight="1">
      <c r="A2" s="579"/>
      <c r="B2" s="579"/>
      <c r="C2" s="580"/>
      <c r="D2" s="586" t="s">
        <v>492</v>
      </c>
      <c r="E2" s="587"/>
      <c r="F2" s="587"/>
      <c r="G2" s="587"/>
      <c r="H2" s="587"/>
      <c r="I2" s="587"/>
      <c r="J2" s="587"/>
      <c r="K2" s="587"/>
      <c r="L2" s="587"/>
      <c r="M2" s="587"/>
      <c r="N2" s="587"/>
      <c r="O2" s="587"/>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Y2" s="49" t="s">
        <v>493</v>
      </c>
      <c r="CC2" s="49" t="s">
        <v>178</v>
      </c>
      <c r="CG2" s="49" t="s">
        <v>179</v>
      </c>
      <c r="CL2" s="349"/>
      <c r="CM2" s="349"/>
      <c r="CN2" s="349"/>
      <c r="CO2" s="349"/>
      <c r="CP2" s="349"/>
      <c r="CQ2" s="349"/>
      <c r="CR2" s="349"/>
      <c r="CS2" s="349"/>
      <c r="CT2" s="349"/>
      <c r="CU2" s="349"/>
      <c r="CV2" s="349"/>
      <c r="CW2" s="349"/>
      <c r="CX2" s="349"/>
      <c r="CY2" s="349"/>
      <c r="CZ2" s="349"/>
      <c r="DA2" s="331"/>
      <c r="DB2" s="331"/>
      <c r="DC2" s="331"/>
      <c r="DD2" s="331"/>
      <c r="DE2" s="331"/>
      <c r="DF2" s="331"/>
      <c r="DG2" s="331"/>
      <c r="DH2" s="331"/>
      <c r="DI2" s="331"/>
      <c r="DJ2" s="331"/>
      <c r="DK2" s="331"/>
      <c r="DL2" s="331"/>
      <c r="DM2" s="331"/>
      <c r="DN2" s="331"/>
      <c r="DO2" s="331"/>
      <c r="DP2" s="331"/>
      <c r="DQ2" s="331"/>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585"/>
      <c r="GR2" s="585"/>
      <c r="GS2" s="585"/>
    </row>
    <row r="3" spans="1:201" ht="28.2" customHeight="1">
      <c r="A3" s="579"/>
      <c r="B3" s="579"/>
      <c r="C3" s="580"/>
      <c r="D3" s="588" t="s">
        <v>1114</v>
      </c>
      <c r="E3" s="589"/>
      <c r="F3" s="589"/>
      <c r="G3" s="589"/>
      <c r="H3" s="589"/>
      <c r="I3" s="589"/>
      <c r="J3" s="589"/>
      <c r="K3" s="589"/>
      <c r="L3" s="589"/>
      <c r="M3" s="589"/>
      <c r="N3" s="589"/>
      <c r="O3" s="589"/>
      <c r="P3" s="208"/>
      <c r="Q3" s="209"/>
      <c r="R3" s="209"/>
      <c r="S3" s="209"/>
      <c r="T3" s="209"/>
      <c r="U3" s="209"/>
      <c r="V3" s="209"/>
      <c r="W3" s="209"/>
      <c r="X3" s="209"/>
      <c r="Y3" s="209"/>
      <c r="Z3" s="209"/>
      <c r="AA3" s="209"/>
      <c r="AB3" s="209"/>
      <c r="AC3" s="209"/>
      <c r="AD3" s="209"/>
      <c r="AE3" s="209"/>
      <c r="AF3" s="210" t="s">
        <v>498</v>
      </c>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8"/>
      <c r="BJ3" s="208"/>
      <c r="BK3" s="208"/>
      <c r="BL3" s="208"/>
      <c r="BM3" s="208"/>
      <c r="BN3" s="208"/>
      <c r="BO3" s="208"/>
      <c r="BP3" s="208"/>
      <c r="BQ3" s="208"/>
      <c r="BR3" s="208"/>
      <c r="BS3" s="208"/>
      <c r="BT3" s="208"/>
      <c r="BU3" s="208"/>
      <c r="BV3" s="208"/>
      <c r="BW3" s="208"/>
      <c r="BX3" s="208"/>
      <c r="BY3" s="132" t="s">
        <v>180</v>
      </c>
      <c r="BZ3" s="208"/>
      <c r="CA3" s="208"/>
      <c r="CB3" s="208"/>
      <c r="CC3" s="132" t="s">
        <v>181</v>
      </c>
      <c r="CD3" s="208"/>
      <c r="CE3" s="208"/>
      <c r="CF3" s="208"/>
      <c r="CG3" s="132" t="s">
        <v>182</v>
      </c>
      <c r="CH3" s="208"/>
      <c r="CI3" s="208"/>
      <c r="CJ3" s="208"/>
      <c r="CK3" s="208"/>
      <c r="CL3" s="347"/>
      <c r="CM3" s="347"/>
      <c r="CN3" s="347"/>
      <c r="CO3" s="347"/>
      <c r="CP3" s="347"/>
      <c r="CQ3" s="347"/>
      <c r="CR3" s="347"/>
      <c r="CS3" s="347"/>
      <c r="CT3" s="347"/>
      <c r="CU3" s="347"/>
      <c r="CV3" s="347"/>
      <c r="CW3" s="347"/>
      <c r="CX3" s="347"/>
      <c r="CY3" s="347"/>
      <c r="CZ3" s="348"/>
      <c r="DA3" s="209"/>
      <c r="DB3" s="209"/>
      <c r="DC3" s="209"/>
      <c r="DD3" s="209"/>
      <c r="DE3" s="209"/>
      <c r="DF3" s="209"/>
      <c r="DG3" s="209"/>
      <c r="DH3" s="209"/>
      <c r="DI3" s="209"/>
      <c r="DJ3" s="209"/>
      <c r="DK3" s="209"/>
      <c r="DL3" s="209"/>
      <c r="DM3" s="209"/>
      <c r="DN3" s="209"/>
      <c r="DO3" s="209"/>
      <c r="DP3" s="209"/>
      <c r="DQ3" s="209"/>
      <c r="DR3" s="210"/>
      <c r="DS3" s="210"/>
      <c r="DT3" s="210"/>
      <c r="DU3" s="210"/>
      <c r="DV3" s="210"/>
      <c r="DW3" s="210"/>
      <c r="DX3" s="210"/>
      <c r="DY3" s="132"/>
      <c r="DZ3" s="132"/>
      <c r="EA3" s="132"/>
      <c r="EB3" s="132"/>
      <c r="EC3" s="210"/>
      <c r="ED3" s="211"/>
      <c r="EE3" s="211"/>
      <c r="EF3" s="211"/>
      <c r="EG3" s="211"/>
      <c r="EH3" s="211"/>
      <c r="EI3" s="211"/>
      <c r="EJ3" s="211"/>
      <c r="EK3" s="211"/>
      <c r="EL3" s="211"/>
      <c r="EM3" s="211"/>
      <c r="EN3" s="211"/>
      <c r="EO3" s="211"/>
      <c r="EP3" s="211"/>
      <c r="EQ3" s="211"/>
      <c r="ER3" s="211"/>
      <c r="ES3" s="211"/>
      <c r="ET3" s="211"/>
      <c r="EU3" s="208"/>
      <c r="EV3" s="208"/>
      <c r="EW3" s="208"/>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585"/>
      <c r="GR3" s="585"/>
      <c r="GS3" s="585"/>
    </row>
    <row r="4" spans="1:201" s="66" customFormat="1" ht="4.5" customHeight="1">
      <c r="A4" s="581"/>
      <c r="B4" s="581"/>
      <c r="C4" s="582"/>
      <c r="D4" s="590" t="s">
        <v>992</v>
      </c>
      <c r="E4" s="591"/>
      <c r="F4" s="591"/>
      <c r="G4" s="591"/>
      <c r="H4" s="591"/>
      <c r="I4" s="591"/>
      <c r="J4" s="591"/>
      <c r="K4" s="591"/>
      <c r="L4" s="591"/>
      <c r="M4" s="591"/>
      <c r="N4" s="591"/>
      <c r="O4" s="591"/>
      <c r="P4" s="212"/>
      <c r="Q4" s="213"/>
      <c r="R4" s="213"/>
      <c r="S4" s="213"/>
      <c r="T4" s="213"/>
      <c r="U4" s="213"/>
      <c r="V4" s="213"/>
      <c r="W4" s="213"/>
      <c r="X4" s="213"/>
      <c r="Y4" s="213"/>
      <c r="Z4" s="213"/>
      <c r="AA4" s="213"/>
      <c r="AB4" s="213"/>
      <c r="AC4" s="213"/>
      <c r="AD4" s="213"/>
      <c r="AE4" s="213"/>
      <c r="AF4" s="214" t="s">
        <v>499</v>
      </c>
      <c r="AG4" s="213"/>
      <c r="AH4" s="213"/>
      <c r="AI4" s="213"/>
      <c r="AJ4" s="213"/>
      <c r="AK4" s="213"/>
      <c r="AL4" s="213"/>
      <c r="AM4" s="213"/>
      <c r="AN4" s="213"/>
      <c r="AO4" s="213"/>
      <c r="AP4" s="213"/>
      <c r="AQ4" s="213"/>
      <c r="AR4" s="213"/>
      <c r="AS4" s="213"/>
      <c r="AT4" s="213"/>
      <c r="AU4" s="213"/>
      <c r="AV4" s="213"/>
      <c r="AW4" s="213"/>
      <c r="AX4" s="213"/>
      <c r="AY4" s="213"/>
      <c r="AZ4" s="213"/>
      <c r="BA4" s="213"/>
      <c r="BB4" s="215"/>
      <c r="BC4" s="592" t="s">
        <v>184</v>
      </c>
      <c r="BD4" s="592"/>
      <c r="BE4" s="592"/>
      <c r="BF4" s="592"/>
      <c r="BG4" s="592"/>
      <c r="BH4" s="592"/>
      <c r="BI4" s="593" t="s">
        <v>993</v>
      </c>
      <c r="BJ4" s="593"/>
      <c r="BK4" s="593"/>
      <c r="BL4" s="593"/>
      <c r="BM4" s="593"/>
      <c r="BN4" s="593"/>
      <c r="BO4" s="593"/>
      <c r="BP4" s="593"/>
      <c r="BQ4" s="593"/>
      <c r="BR4" s="593"/>
      <c r="BS4" s="593"/>
      <c r="BT4" s="593"/>
      <c r="BU4" s="593"/>
      <c r="BV4" s="593"/>
      <c r="BW4" s="594" t="s">
        <v>994</v>
      </c>
      <c r="BX4" s="594"/>
      <c r="BY4" s="594"/>
      <c r="BZ4" s="594"/>
      <c r="CA4" s="594"/>
      <c r="CB4" s="594"/>
      <c r="CC4" s="594"/>
      <c r="CD4" s="594"/>
      <c r="CE4" s="594"/>
      <c r="CF4" s="594"/>
      <c r="CG4" s="594"/>
      <c r="CH4" s="594"/>
      <c r="CI4" s="594"/>
      <c r="CJ4" s="594"/>
      <c r="CK4" s="594"/>
      <c r="CL4" s="302"/>
      <c r="CM4" s="303"/>
      <c r="CN4" s="303"/>
      <c r="CO4" s="571" t="s">
        <v>183</v>
      </c>
      <c r="CP4" s="572"/>
      <c r="CQ4" s="572"/>
      <c r="CR4" s="572"/>
      <c r="CS4" s="572"/>
      <c r="CT4" s="572"/>
      <c r="CU4" s="572"/>
      <c r="CV4" s="572"/>
      <c r="CW4" s="572"/>
      <c r="CX4" s="572"/>
      <c r="CY4" s="572"/>
      <c r="CZ4" s="573"/>
      <c r="DA4" s="332" t="s">
        <v>185</v>
      </c>
      <c r="DB4" s="333"/>
      <c r="DC4" s="333"/>
      <c r="DD4" s="333"/>
      <c r="DE4" s="334"/>
      <c r="DF4" s="571" t="s">
        <v>951</v>
      </c>
      <c r="DG4" s="572"/>
      <c r="DH4" s="572"/>
      <c r="DI4" s="572"/>
      <c r="DJ4" s="572"/>
      <c r="DK4" s="572"/>
      <c r="DL4" s="572"/>
      <c r="DM4" s="572"/>
      <c r="DN4" s="572"/>
      <c r="DO4" s="572"/>
      <c r="DP4" s="572"/>
      <c r="DQ4" s="573"/>
      <c r="DR4" s="216"/>
      <c r="DS4" s="216"/>
      <c r="DT4" s="216"/>
      <c r="DU4" s="216"/>
      <c r="DV4" s="216"/>
      <c r="DW4" s="216"/>
      <c r="DX4" s="216"/>
      <c r="DY4" s="217"/>
      <c r="DZ4" s="217"/>
      <c r="EA4" s="217"/>
      <c r="EB4" s="217"/>
      <c r="EC4" s="212"/>
      <c r="ED4" s="212"/>
      <c r="EE4" s="218"/>
      <c r="EF4" s="212"/>
      <c r="EG4" s="219"/>
      <c r="EH4" s="219"/>
      <c r="EI4" s="219"/>
      <c r="EJ4" s="219"/>
      <c r="EK4" s="219"/>
      <c r="EL4" s="219"/>
      <c r="EM4" s="219"/>
      <c r="EN4" s="219"/>
      <c r="EO4" s="219"/>
      <c r="EP4" s="219"/>
      <c r="EQ4" s="219"/>
      <c r="ER4" s="219"/>
      <c r="ES4" s="219"/>
      <c r="ET4" s="219"/>
      <c r="EU4" s="219"/>
      <c r="EV4" s="219"/>
      <c r="EW4" s="212"/>
      <c r="EX4" s="304" t="s">
        <v>437</v>
      </c>
      <c r="EY4" s="305"/>
      <c r="EZ4" s="305"/>
      <c r="FA4" s="305"/>
      <c r="FB4" s="305"/>
      <c r="FC4" s="305"/>
      <c r="FD4" s="305"/>
      <c r="FE4" s="305"/>
      <c r="FF4" s="305"/>
      <c r="FG4" s="305"/>
      <c r="FH4" s="305"/>
      <c r="FI4" s="305"/>
      <c r="FJ4" s="305"/>
      <c r="FK4" s="305"/>
      <c r="FL4" s="305"/>
      <c r="FM4" s="306"/>
      <c r="FN4" s="310" t="s">
        <v>438</v>
      </c>
      <c r="FO4" s="311"/>
      <c r="FP4" s="311"/>
      <c r="FQ4" s="311"/>
      <c r="FR4" s="311"/>
      <c r="FS4" s="311"/>
      <c r="FT4" s="311"/>
      <c r="FU4" s="311"/>
      <c r="FV4" s="311"/>
      <c r="FW4" s="311"/>
      <c r="FX4" s="311"/>
      <c r="FY4" s="311"/>
      <c r="FZ4" s="311"/>
      <c r="GA4" s="311"/>
      <c r="GB4" s="311"/>
      <c r="GC4" s="311"/>
      <c r="GD4" s="311"/>
      <c r="GE4" s="311"/>
      <c r="GF4" s="311"/>
      <c r="GG4" s="311"/>
      <c r="GH4" s="311"/>
      <c r="GI4" s="311"/>
      <c r="GJ4" s="311"/>
      <c r="GK4" s="311"/>
      <c r="GL4" s="311"/>
      <c r="GM4" s="311"/>
      <c r="GN4" s="311"/>
      <c r="GO4" s="311"/>
      <c r="GP4" s="311"/>
      <c r="GQ4" s="574" t="s">
        <v>1130</v>
      </c>
      <c r="GR4" s="574"/>
      <c r="GS4" s="574"/>
    </row>
    <row r="5" spans="1:201" ht="71.400000000000006" customHeight="1">
      <c r="A5" s="575" t="s">
        <v>187</v>
      </c>
      <c r="B5" s="576" t="s">
        <v>188</v>
      </c>
      <c r="C5" s="577" t="s">
        <v>857</v>
      </c>
      <c r="D5" s="578" t="s">
        <v>856</v>
      </c>
      <c r="E5" s="561" t="s">
        <v>991</v>
      </c>
      <c r="F5" s="561" t="s">
        <v>1116</v>
      </c>
      <c r="G5" s="561" t="s">
        <v>439</v>
      </c>
      <c r="H5" s="561" t="s">
        <v>1117</v>
      </c>
      <c r="I5" s="561" t="s">
        <v>1118</v>
      </c>
      <c r="J5" s="561" t="s">
        <v>1119</v>
      </c>
      <c r="K5" s="561" t="s">
        <v>990</v>
      </c>
      <c r="L5" s="561" t="s">
        <v>873</v>
      </c>
      <c r="M5" s="568" t="s">
        <v>1120</v>
      </c>
      <c r="N5" s="561" t="s">
        <v>989</v>
      </c>
      <c r="O5" s="561" t="s">
        <v>1028</v>
      </c>
      <c r="P5" s="595" t="s">
        <v>988</v>
      </c>
      <c r="Q5" s="598" t="s">
        <v>190</v>
      </c>
      <c r="R5" s="598"/>
      <c r="S5" s="562" t="s">
        <v>436</v>
      </c>
      <c r="T5" s="562" t="s">
        <v>191</v>
      </c>
      <c r="U5" s="562" t="s">
        <v>192</v>
      </c>
      <c r="V5" s="562" t="s">
        <v>193</v>
      </c>
      <c r="W5" s="563" t="s">
        <v>987</v>
      </c>
      <c r="X5" s="558" t="s">
        <v>984</v>
      </c>
      <c r="Y5" s="564" t="s">
        <v>686</v>
      </c>
      <c r="Z5" s="564" t="s">
        <v>687</v>
      </c>
      <c r="AA5" s="564" t="s">
        <v>440</v>
      </c>
      <c r="AB5" s="558" t="s">
        <v>872</v>
      </c>
      <c r="AC5" s="558" t="s">
        <v>889</v>
      </c>
      <c r="AD5" s="558" t="s">
        <v>985</v>
      </c>
      <c r="AE5" s="558" t="s">
        <v>907</v>
      </c>
      <c r="AF5" s="559" t="s">
        <v>986</v>
      </c>
      <c r="AG5" s="560" t="s">
        <v>979</v>
      </c>
      <c r="AH5" s="560"/>
      <c r="AI5" s="560"/>
      <c r="AJ5" s="560"/>
      <c r="AK5" s="560"/>
      <c r="AL5" s="560"/>
      <c r="AM5" s="560"/>
      <c r="AN5" s="554" t="s">
        <v>980</v>
      </c>
      <c r="AO5" s="554" t="s">
        <v>981</v>
      </c>
      <c r="AP5" s="554" t="s">
        <v>982</v>
      </c>
      <c r="AQ5" s="554" t="s">
        <v>983</v>
      </c>
      <c r="AR5" s="515" t="s">
        <v>1122</v>
      </c>
      <c r="AS5" s="515"/>
      <c r="AT5" s="515"/>
      <c r="AU5" s="515"/>
      <c r="AV5" s="515"/>
      <c r="AW5" s="515"/>
      <c r="AX5" s="557" t="s">
        <v>1121</v>
      </c>
      <c r="AY5" s="557"/>
      <c r="AZ5" s="557"/>
      <c r="BA5" s="557"/>
      <c r="BB5" s="557"/>
      <c r="BC5" s="510" t="s">
        <v>1123</v>
      </c>
      <c r="BD5" s="510"/>
      <c r="BE5" s="511" t="s">
        <v>1124</v>
      </c>
      <c r="BF5" s="511"/>
      <c r="BG5" s="511"/>
      <c r="BH5" s="511"/>
      <c r="BI5" s="512" t="s">
        <v>998</v>
      </c>
      <c r="BJ5" s="512"/>
      <c r="BK5" s="512"/>
      <c r="BL5" s="512"/>
      <c r="BM5" s="512"/>
      <c r="BN5" s="513" t="s">
        <v>996</v>
      </c>
      <c r="BO5" s="513"/>
      <c r="BP5" s="513"/>
      <c r="BQ5" s="513"/>
      <c r="BR5" s="513"/>
      <c r="BS5" s="512" t="s">
        <v>997</v>
      </c>
      <c r="BT5" s="512"/>
      <c r="BU5" s="512"/>
      <c r="BV5" s="512"/>
      <c r="BW5" s="481" t="s">
        <v>1167</v>
      </c>
      <c r="BX5" s="481"/>
      <c r="BY5" s="481"/>
      <c r="BZ5" s="481"/>
      <c r="CA5" s="481"/>
      <c r="CB5" s="481"/>
      <c r="CC5" s="481"/>
      <c r="CD5" s="481"/>
      <c r="CE5" s="481"/>
      <c r="CF5" s="481"/>
      <c r="CG5" s="481"/>
      <c r="CH5" s="481"/>
      <c r="CI5" s="481"/>
      <c r="CJ5" s="481"/>
      <c r="CK5" s="481"/>
      <c r="CL5" s="526" t="s">
        <v>995</v>
      </c>
      <c r="CM5" s="527"/>
      <c r="CN5" s="527"/>
      <c r="CO5" s="527"/>
      <c r="CP5" s="528"/>
      <c r="CQ5" s="529" t="s">
        <v>189</v>
      </c>
      <c r="CR5" s="530"/>
      <c r="CS5" s="530"/>
      <c r="CT5" s="530"/>
      <c r="CU5" s="530"/>
      <c r="CV5" s="530"/>
      <c r="CW5" s="530"/>
      <c r="CX5" s="530"/>
      <c r="CY5" s="530"/>
      <c r="CZ5" s="531"/>
      <c r="DA5" s="532" t="s">
        <v>196</v>
      </c>
      <c r="DB5" s="535" t="s">
        <v>197</v>
      </c>
      <c r="DC5" s="535" t="s">
        <v>450</v>
      </c>
      <c r="DD5" s="535" t="s">
        <v>198</v>
      </c>
      <c r="DE5" s="522" t="s">
        <v>199</v>
      </c>
      <c r="DF5" s="525" t="s">
        <v>958</v>
      </c>
      <c r="DG5" s="494" t="s">
        <v>954</v>
      </c>
      <c r="DH5" s="495"/>
      <c r="DI5" s="496"/>
      <c r="DJ5" s="494" t="s">
        <v>955</v>
      </c>
      <c r="DK5" s="496"/>
      <c r="DL5" s="497" t="s">
        <v>956</v>
      </c>
      <c r="DM5" s="498"/>
      <c r="DN5" s="499"/>
      <c r="DO5" s="497" t="s">
        <v>957</v>
      </c>
      <c r="DP5" s="498"/>
      <c r="DQ5" s="499"/>
      <c r="DR5" s="335" t="s">
        <v>200</v>
      </c>
      <c r="DS5" s="336"/>
      <c r="DT5" s="336"/>
      <c r="DU5" s="336"/>
      <c r="DV5" s="336"/>
      <c r="DW5" s="336"/>
      <c r="DX5" s="336"/>
      <c r="DY5" s="336"/>
      <c r="DZ5" s="336"/>
      <c r="EA5" s="336"/>
      <c r="EB5" s="337"/>
      <c r="EC5" s="338" t="s">
        <v>186</v>
      </c>
      <c r="ED5" s="339"/>
      <c r="EE5" s="339"/>
      <c r="EF5" s="339"/>
      <c r="EG5" s="339"/>
      <c r="EH5" s="339"/>
      <c r="EI5" s="339"/>
      <c r="EJ5" s="339"/>
      <c r="EK5" s="339"/>
      <c r="EL5" s="339"/>
      <c r="EM5" s="339"/>
      <c r="EN5" s="339"/>
      <c r="EO5" s="339"/>
      <c r="EP5" s="339"/>
      <c r="EQ5" s="339"/>
      <c r="ER5" s="339"/>
      <c r="ES5" s="339"/>
      <c r="ET5" s="340"/>
      <c r="EU5" s="341"/>
      <c r="EV5" s="342"/>
      <c r="EW5" s="343"/>
      <c r="EX5" s="307"/>
      <c r="EY5" s="308"/>
      <c r="EZ5" s="308"/>
      <c r="FA5" s="308"/>
      <c r="FB5" s="308"/>
      <c r="FC5" s="308"/>
      <c r="FD5" s="308"/>
      <c r="FE5" s="308"/>
      <c r="FF5" s="308"/>
      <c r="FG5" s="308"/>
      <c r="FH5" s="308"/>
      <c r="FI5" s="308"/>
      <c r="FJ5" s="308"/>
      <c r="FK5" s="308"/>
      <c r="FL5" s="308"/>
      <c r="FM5" s="309"/>
      <c r="FN5" s="313" t="s">
        <v>441</v>
      </c>
      <c r="FO5" s="314"/>
      <c r="FP5" s="314"/>
      <c r="FQ5" s="315"/>
      <c r="FR5" s="316" t="s">
        <v>442</v>
      </c>
      <c r="FS5" s="317"/>
      <c r="FT5" s="220" t="s">
        <v>194</v>
      </c>
      <c r="FU5" s="328" t="s">
        <v>685</v>
      </c>
      <c r="FV5" s="316" t="s">
        <v>443</v>
      </c>
      <c r="FW5" s="318"/>
      <c r="FX5" s="317"/>
      <c r="FY5" s="310" t="s">
        <v>444</v>
      </c>
      <c r="FZ5" s="311"/>
      <c r="GA5" s="311"/>
      <c r="GB5" s="311"/>
      <c r="GC5" s="312"/>
      <c r="GD5" s="316" t="s">
        <v>445</v>
      </c>
      <c r="GE5" s="318"/>
      <c r="GF5" s="318"/>
      <c r="GG5" s="318"/>
      <c r="GH5" s="318"/>
      <c r="GI5" s="317"/>
      <c r="GJ5" s="316" t="s">
        <v>684</v>
      </c>
      <c r="GK5" s="317"/>
      <c r="GL5" s="319" t="s">
        <v>446</v>
      </c>
      <c r="GM5" s="320"/>
      <c r="GN5" s="321" t="s">
        <v>447</v>
      </c>
      <c r="GO5" s="321" t="s">
        <v>448</v>
      </c>
      <c r="GP5" s="344" t="s">
        <v>449</v>
      </c>
      <c r="GQ5" s="492" t="s">
        <v>952</v>
      </c>
      <c r="GR5" s="493" t="s">
        <v>195</v>
      </c>
      <c r="GS5" s="493" t="s">
        <v>953</v>
      </c>
    </row>
    <row r="6" spans="1:201" ht="60.6" customHeight="1">
      <c r="A6" s="575"/>
      <c r="B6" s="576"/>
      <c r="C6" s="577"/>
      <c r="D6" s="578"/>
      <c r="E6" s="561"/>
      <c r="F6" s="561"/>
      <c r="G6" s="561"/>
      <c r="H6" s="561"/>
      <c r="I6" s="561"/>
      <c r="J6" s="561"/>
      <c r="K6" s="561"/>
      <c r="L6" s="561"/>
      <c r="M6" s="568"/>
      <c r="N6" s="561"/>
      <c r="O6" s="561"/>
      <c r="P6" s="596"/>
      <c r="Q6" s="569" t="s">
        <v>500</v>
      </c>
      <c r="R6" s="570" t="s">
        <v>304</v>
      </c>
      <c r="S6" s="562"/>
      <c r="T6" s="562"/>
      <c r="U6" s="562"/>
      <c r="V6" s="562"/>
      <c r="W6" s="563"/>
      <c r="X6" s="558"/>
      <c r="Y6" s="565"/>
      <c r="Z6" s="565"/>
      <c r="AA6" s="565"/>
      <c r="AB6" s="558"/>
      <c r="AC6" s="558"/>
      <c r="AD6" s="558"/>
      <c r="AE6" s="558"/>
      <c r="AF6" s="559"/>
      <c r="AG6" s="567" t="s">
        <v>212</v>
      </c>
      <c r="AH6" s="567" t="s">
        <v>213</v>
      </c>
      <c r="AI6" s="567" t="s">
        <v>214</v>
      </c>
      <c r="AJ6" s="561" t="s">
        <v>215</v>
      </c>
      <c r="AK6" s="561" t="s">
        <v>216</v>
      </c>
      <c r="AL6" s="561" t="s">
        <v>217</v>
      </c>
      <c r="AM6" s="561" t="s">
        <v>218</v>
      </c>
      <c r="AN6" s="555"/>
      <c r="AO6" s="555"/>
      <c r="AP6" s="555"/>
      <c r="AQ6" s="555"/>
      <c r="AR6" s="514" t="s">
        <v>219</v>
      </c>
      <c r="AS6" s="514" t="s">
        <v>220</v>
      </c>
      <c r="AT6" s="514" t="s">
        <v>221</v>
      </c>
      <c r="AU6" s="514" t="s">
        <v>222</v>
      </c>
      <c r="AV6" s="514" t="s">
        <v>223</v>
      </c>
      <c r="AW6" s="515" t="s">
        <v>224</v>
      </c>
      <c r="AX6" s="516" t="s">
        <v>974</v>
      </c>
      <c r="AY6" s="516" t="s">
        <v>975</v>
      </c>
      <c r="AZ6" s="517" t="s">
        <v>976</v>
      </c>
      <c r="BA6" s="518" t="s">
        <v>977</v>
      </c>
      <c r="BB6" s="516" t="s">
        <v>978</v>
      </c>
      <c r="BC6" s="510"/>
      <c r="BD6" s="510"/>
      <c r="BE6" s="511"/>
      <c r="BF6" s="511"/>
      <c r="BG6" s="511"/>
      <c r="BH6" s="511"/>
      <c r="BI6" s="519" t="s">
        <v>967</v>
      </c>
      <c r="BJ6" s="485" t="s">
        <v>168</v>
      </c>
      <c r="BK6" s="485" t="s">
        <v>169</v>
      </c>
      <c r="BL6" s="485" t="s">
        <v>966</v>
      </c>
      <c r="BM6" s="519" t="s">
        <v>1036</v>
      </c>
      <c r="BN6" s="482" t="s">
        <v>170</v>
      </c>
      <c r="BO6" s="483" t="s">
        <v>171</v>
      </c>
      <c r="BP6" s="483" t="s">
        <v>963</v>
      </c>
      <c r="BQ6" s="484" t="s">
        <v>172</v>
      </c>
      <c r="BR6" s="482" t="s">
        <v>174</v>
      </c>
      <c r="BS6" s="485" t="s">
        <v>964</v>
      </c>
      <c r="BT6" s="485" t="s">
        <v>175</v>
      </c>
      <c r="BU6" s="485" t="s">
        <v>173</v>
      </c>
      <c r="BV6" s="485" t="s">
        <v>965</v>
      </c>
      <c r="BW6" s="486" t="s">
        <v>1125</v>
      </c>
      <c r="BX6" s="487"/>
      <c r="BY6" s="490" t="s">
        <v>1168</v>
      </c>
      <c r="BZ6" s="486" t="s">
        <v>1126</v>
      </c>
      <c r="CA6" s="487"/>
      <c r="CB6" s="490" t="s">
        <v>1035</v>
      </c>
      <c r="CC6" s="486" t="s">
        <v>1127</v>
      </c>
      <c r="CD6" s="487"/>
      <c r="CE6" s="490" t="s">
        <v>1128</v>
      </c>
      <c r="CF6" s="490" t="s">
        <v>1129</v>
      </c>
      <c r="CG6" s="490" t="s">
        <v>962</v>
      </c>
      <c r="CH6" s="486" t="s">
        <v>1034</v>
      </c>
      <c r="CI6" s="487"/>
      <c r="CJ6" s="486" t="s">
        <v>1033</v>
      </c>
      <c r="CK6" s="487"/>
      <c r="CL6" s="542" t="s">
        <v>959</v>
      </c>
      <c r="CM6" s="544" t="s">
        <v>960</v>
      </c>
      <c r="CN6" s="546" t="s">
        <v>961</v>
      </c>
      <c r="CO6" s="536" t="s">
        <v>201</v>
      </c>
      <c r="CP6" s="538" t="s">
        <v>303</v>
      </c>
      <c r="CQ6" s="540" t="s">
        <v>202</v>
      </c>
      <c r="CR6" s="540" t="s">
        <v>203</v>
      </c>
      <c r="CS6" s="550" t="s">
        <v>204</v>
      </c>
      <c r="CT6" s="550" t="s">
        <v>205</v>
      </c>
      <c r="CU6" s="550" t="s">
        <v>206</v>
      </c>
      <c r="CV6" s="550" t="s">
        <v>207</v>
      </c>
      <c r="CW6" s="550" t="s">
        <v>208</v>
      </c>
      <c r="CX6" s="552" t="s">
        <v>209</v>
      </c>
      <c r="CY6" s="548" t="s">
        <v>210</v>
      </c>
      <c r="CZ6" s="550" t="s">
        <v>211</v>
      </c>
      <c r="DA6" s="533"/>
      <c r="DB6" s="535"/>
      <c r="DC6" s="535"/>
      <c r="DD6" s="535"/>
      <c r="DE6" s="523"/>
      <c r="DF6" s="525"/>
      <c r="DG6" s="500" t="s">
        <v>225</v>
      </c>
      <c r="DH6" s="508" t="s">
        <v>226</v>
      </c>
      <c r="DI6" s="508" t="s">
        <v>227</v>
      </c>
      <c r="DJ6" s="500" t="s">
        <v>228</v>
      </c>
      <c r="DK6" s="500" t="s">
        <v>229</v>
      </c>
      <c r="DL6" s="502" t="s">
        <v>230</v>
      </c>
      <c r="DM6" s="504" t="s">
        <v>231</v>
      </c>
      <c r="DN6" s="506" t="s">
        <v>232</v>
      </c>
      <c r="DO6" s="506" t="s">
        <v>233</v>
      </c>
      <c r="DP6" s="506" t="s">
        <v>234</v>
      </c>
      <c r="DQ6" s="506" t="s">
        <v>235</v>
      </c>
      <c r="DR6" s="476" t="s">
        <v>305</v>
      </c>
      <c r="DS6" s="476" t="s">
        <v>236</v>
      </c>
      <c r="DT6" s="476" t="s">
        <v>237</v>
      </c>
      <c r="DU6" s="476" t="s">
        <v>306</v>
      </c>
      <c r="DV6" s="476" t="s">
        <v>238</v>
      </c>
      <c r="DW6" s="476" t="s">
        <v>239</v>
      </c>
      <c r="DX6" s="476" t="s">
        <v>240</v>
      </c>
      <c r="DY6" s="478" t="s">
        <v>241</v>
      </c>
      <c r="DZ6" s="478" t="s">
        <v>242</v>
      </c>
      <c r="EA6" s="478" t="s">
        <v>243</v>
      </c>
      <c r="EB6" s="478" t="s">
        <v>244</v>
      </c>
      <c r="EC6" s="480" t="s">
        <v>245</v>
      </c>
      <c r="ED6" s="472" t="s">
        <v>246</v>
      </c>
      <c r="EE6" s="472" t="s">
        <v>247</v>
      </c>
      <c r="EF6" s="472" t="s">
        <v>248</v>
      </c>
      <c r="EG6" s="472" t="s">
        <v>249</v>
      </c>
      <c r="EH6" s="472" t="s">
        <v>250</v>
      </c>
      <c r="EI6" s="472" t="s">
        <v>251</v>
      </c>
      <c r="EJ6" s="472" t="s">
        <v>252</v>
      </c>
      <c r="EK6" s="472" t="s">
        <v>253</v>
      </c>
      <c r="EL6" s="472" t="s">
        <v>254</v>
      </c>
      <c r="EM6" s="472" t="s">
        <v>255</v>
      </c>
      <c r="EN6" s="472" t="s">
        <v>256</v>
      </c>
      <c r="EO6" s="472" t="s">
        <v>257</v>
      </c>
      <c r="EP6" s="472" t="s">
        <v>258</v>
      </c>
      <c r="EQ6" s="472" t="s">
        <v>259</v>
      </c>
      <c r="ER6" s="472" t="s">
        <v>260</v>
      </c>
      <c r="ES6" s="472" t="s">
        <v>261</v>
      </c>
      <c r="ET6" s="473" t="s">
        <v>262</v>
      </c>
      <c r="EU6" s="474" t="s">
        <v>950</v>
      </c>
      <c r="EV6" s="475" t="s">
        <v>166</v>
      </c>
      <c r="EW6" s="475" t="s">
        <v>167</v>
      </c>
      <c r="EX6" s="469" t="s">
        <v>451</v>
      </c>
      <c r="EY6" s="471" t="s">
        <v>452</v>
      </c>
      <c r="EZ6" s="469" t="s">
        <v>453</v>
      </c>
      <c r="FA6" s="469" t="s">
        <v>454</v>
      </c>
      <c r="FB6" s="469" t="s">
        <v>455</v>
      </c>
      <c r="FC6" s="469" t="s">
        <v>456</v>
      </c>
      <c r="FD6" s="469" t="s">
        <v>457</v>
      </c>
      <c r="FE6" s="469" t="s">
        <v>458</v>
      </c>
      <c r="FF6" s="469" t="s">
        <v>459</v>
      </c>
      <c r="FG6" s="469" t="s">
        <v>460</v>
      </c>
      <c r="FH6" s="469" t="s">
        <v>461</v>
      </c>
      <c r="FI6" s="470" t="s">
        <v>486</v>
      </c>
      <c r="FJ6" s="467" t="s">
        <v>487</v>
      </c>
      <c r="FK6" s="467" t="s">
        <v>488</v>
      </c>
      <c r="FL6" s="468" t="s">
        <v>489</v>
      </c>
      <c r="FM6" s="468" t="s">
        <v>490</v>
      </c>
      <c r="FN6" s="462" t="s">
        <v>462</v>
      </c>
      <c r="FO6" s="462" t="s">
        <v>463</v>
      </c>
      <c r="FP6" s="462" t="s">
        <v>464</v>
      </c>
      <c r="FQ6" s="462" t="s">
        <v>465</v>
      </c>
      <c r="FR6" s="463" t="s">
        <v>466</v>
      </c>
      <c r="FS6" s="463" t="s">
        <v>467</v>
      </c>
      <c r="FT6" s="463" t="s">
        <v>491</v>
      </c>
      <c r="FU6" s="329"/>
      <c r="FV6" s="326" t="s">
        <v>468</v>
      </c>
      <c r="FW6" s="326" t="s">
        <v>469</v>
      </c>
      <c r="FX6" s="326" t="s">
        <v>470</v>
      </c>
      <c r="FY6" s="324" t="s">
        <v>471</v>
      </c>
      <c r="FZ6" s="321" t="s">
        <v>472</v>
      </c>
      <c r="GA6" s="324" t="s">
        <v>473</v>
      </c>
      <c r="GB6" s="321" t="s">
        <v>474</v>
      </c>
      <c r="GC6" s="321" t="s">
        <v>475</v>
      </c>
      <c r="GD6" s="220"/>
      <c r="GE6" s="220"/>
      <c r="GF6" s="220"/>
      <c r="GG6" s="220"/>
      <c r="GH6" s="220"/>
      <c r="GI6" s="220"/>
      <c r="GJ6" s="221"/>
      <c r="GK6" s="220"/>
      <c r="GL6" s="220"/>
      <c r="GM6" s="222"/>
      <c r="GN6" s="322"/>
      <c r="GO6" s="322"/>
      <c r="GP6" s="345"/>
      <c r="GQ6" s="492"/>
      <c r="GR6" s="493"/>
      <c r="GS6" s="493"/>
    </row>
    <row r="7" spans="1:201" ht="87.6" customHeight="1">
      <c r="A7" s="575"/>
      <c r="B7" s="576"/>
      <c r="C7" s="577"/>
      <c r="D7" s="578"/>
      <c r="E7" s="561"/>
      <c r="F7" s="561"/>
      <c r="G7" s="561"/>
      <c r="H7" s="561"/>
      <c r="I7" s="561"/>
      <c r="J7" s="561"/>
      <c r="K7" s="561"/>
      <c r="L7" s="561"/>
      <c r="M7" s="568"/>
      <c r="N7" s="561"/>
      <c r="O7" s="561"/>
      <c r="P7" s="597"/>
      <c r="Q7" s="569"/>
      <c r="R7" s="570"/>
      <c r="S7" s="562"/>
      <c r="T7" s="562"/>
      <c r="U7" s="562"/>
      <c r="V7" s="562"/>
      <c r="W7" s="563"/>
      <c r="X7" s="558"/>
      <c r="Y7" s="566"/>
      <c r="Z7" s="566"/>
      <c r="AA7" s="566"/>
      <c r="AB7" s="558"/>
      <c r="AC7" s="558"/>
      <c r="AD7" s="558"/>
      <c r="AE7" s="558"/>
      <c r="AF7" s="559"/>
      <c r="AG7" s="567"/>
      <c r="AH7" s="567"/>
      <c r="AI7" s="567"/>
      <c r="AJ7" s="561"/>
      <c r="AK7" s="561"/>
      <c r="AL7" s="561"/>
      <c r="AM7" s="561"/>
      <c r="AN7" s="556"/>
      <c r="AO7" s="556"/>
      <c r="AP7" s="556"/>
      <c r="AQ7" s="556"/>
      <c r="AR7" s="514"/>
      <c r="AS7" s="514"/>
      <c r="AT7" s="514"/>
      <c r="AU7" s="514"/>
      <c r="AV7" s="514"/>
      <c r="AW7" s="515"/>
      <c r="AX7" s="516"/>
      <c r="AY7" s="516"/>
      <c r="AZ7" s="517"/>
      <c r="BA7" s="518"/>
      <c r="BB7" s="516"/>
      <c r="BC7" s="350" t="s">
        <v>968</v>
      </c>
      <c r="BD7" s="350" t="s">
        <v>969</v>
      </c>
      <c r="BE7" s="351" t="s">
        <v>970</v>
      </c>
      <c r="BF7" s="351" t="s">
        <v>971</v>
      </c>
      <c r="BG7" s="351" t="s">
        <v>972</v>
      </c>
      <c r="BH7" s="351" t="s">
        <v>973</v>
      </c>
      <c r="BI7" s="520"/>
      <c r="BJ7" s="485"/>
      <c r="BK7" s="485"/>
      <c r="BL7" s="485"/>
      <c r="BM7" s="521"/>
      <c r="BN7" s="482"/>
      <c r="BO7" s="483"/>
      <c r="BP7" s="483"/>
      <c r="BQ7" s="484"/>
      <c r="BR7" s="482"/>
      <c r="BS7" s="485"/>
      <c r="BT7" s="485"/>
      <c r="BU7" s="485"/>
      <c r="BV7" s="485"/>
      <c r="BW7" s="488"/>
      <c r="BX7" s="489"/>
      <c r="BY7" s="491"/>
      <c r="BZ7" s="488"/>
      <c r="CA7" s="489"/>
      <c r="CB7" s="491"/>
      <c r="CC7" s="488"/>
      <c r="CD7" s="489"/>
      <c r="CE7" s="491"/>
      <c r="CF7" s="491"/>
      <c r="CG7" s="491"/>
      <c r="CH7" s="488"/>
      <c r="CI7" s="489"/>
      <c r="CJ7" s="488"/>
      <c r="CK7" s="489"/>
      <c r="CL7" s="543"/>
      <c r="CM7" s="545"/>
      <c r="CN7" s="547"/>
      <c r="CO7" s="537"/>
      <c r="CP7" s="539"/>
      <c r="CQ7" s="541"/>
      <c r="CR7" s="541"/>
      <c r="CS7" s="551"/>
      <c r="CT7" s="551"/>
      <c r="CU7" s="551"/>
      <c r="CV7" s="551"/>
      <c r="CW7" s="551"/>
      <c r="CX7" s="553"/>
      <c r="CY7" s="549"/>
      <c r="CZ7" s="551"/>
      <c r="DA7" s="534"/>
      <c r="DB7" s="535"/>
      <c r="DC7" s="535"/>
      <c r="DD7" s="535"/>
      <c r="DE7" s="524"/>
      <c r="DF7" s="525"/>
      <c r="DG7" s="501"/>
      <c r="DH7" s="509"/>
      <c r="DI7" s="509"/>
      <c r="DJ7" s="501"/>
      <c r="DK7" s="501"/>
      <c r="DL7" s="503"/>
      <c r="DM7" s="505"/>
      <c r="DN7" s="507"/>
      <c r="DO7" s="507"/>
      <c r="DP7" s="507"/>
      <c r="DQ7" s="507"/>
      <c r="DR7" s="477"/>
      <c r="DS7" s="477"/>
      <c r="DT7" s="477"/>
      <c r="DU7" s="477"/>
      <c r="DV7" s="477"/>
      <c r="DW7" s="477"/>
      <c r="DX7" s="477"/>
      <c r="DY7" s="479"/>
      <c r="DZ7" s="479"/>
      <c r="EA7" s="479"/>
      <c r="EB7" s="479"/>
      <c r="EC7" s="480"/>
      <c r="ED7" s="472"/>
      <c r="EE7" s="472"/>
      <c r="EF7" s="472"/>
      <c r="EG7" s="472"/>
      <c r="EH7" s="472"/>
      <c r="EI7" s="472"/>
      <c r="EJ7" s="472"/>
      <c r="EK7" s="472"/>
      <c r="EL7" s="472"/>
      <c r="EM7" s="472"/>
      <c r="EN7" s="472"/>
      <c r="EO7" s="472"/>
      <c r="EP7" s="472"/>
      <c r="EQ7" s="472"/>
      <c r="ER7" s="472"/>
      <c r="ES7" s="472"/>
      <c r="ET7" s="473"/>
      <c r="EU7" s="474"/>
      <c r="EV7" s="475"/>
      <c r="EW7" s="475"/>
      <c r="EX7" s="469"/>
      <c r="EY7" s="471"/>
      <c r="EZ7" s="469"/>
      <c r="FA7" s="469"/>
      <c r="FB7" s="469"/>
      <c r="FC7" s="469"/>
      <c r="FD7" s="469"/>
      <c r="FE7" s="469"/>
      <c r="FF7" s="469"/>
      <c r="FG7" s="469"/>
      <c r="FH7" s="469"/>
      <c r="FI7" s="470"/>
      <c r="FJ7" s="467"/>
      <c r="FK7" s="467"/>
      <c r="FL7" s="468"/>
      <c r="FM7" s="468"/>
      <c r="FN7" s="462"/>
      <c r="FO7" s="462"/>
      <c r="FP7" s="462"/>
      <c r="FQ7" s="462"/>
      <c r="FR7" s="463"/>
      <c r="FS7" s="463"/>
      <c r="FT7" s="463"/>
      <c r="FU7" s="330"/>
      <c r="FV7" s="327"/>
      <c r="FW7" s="327"/>
      <c r="FX7" s="327"/>
      <c r="FY7" s="325"/>
      <c r="FZ7" s="323"/>
      <c r="GA7" s="325"/>
      <c r="GB7" s="323"/>
      <c r="GC7" s="323"/>
      <c r="GD7" s="223" t="s">
        <v>476</v>
      </c>
      <c r="GE7" s="223" t="s">
        <v>477</v>
      </c>
      <c r="GF7" s="223" t="s">
        <v>478</v>
      </c>
      <c r="GG7" s="220" t="s">
        <v>479</v>
      </c>
      <c r="GH7" s="224" t="s">
        <v>480</v>
      </c>
      <c r="GI7" s="220" t="s">
        <v>481</v>
      </c>
      <c r="GJ7" s="221" t="s">
        <v>482</v>
      </c>
      <c r="GK7" s="221" t="s">
        <v>483</v>
      </c>
      <c r="GL7" s="225" t="s">
        <v>484</v>
      </c>
      <c r="GM7" s="225" t="s">
        <v>485</v>
      </c>
      <c r="GN7" s="323"/>
      <c r="GO7" s="323"/>
      <c r="GP7" s="346"/>
      <c r="GQ7" s="492"/>
      <c r="GR7" s="493"/>
      <c r="GS7" s="493"/>
    </row>
    <row r="8" spans="1:201" s="270" customFormat="1" ht="192.6" customHeight="1">
      <c r="A8" s="392" t="s">
        <v>1169</v>
      </c>
      <c r="B8" s="237" t="s">
        <v>745</v>
      </c>
      <c r="C8" s="237" t="s">
        <v>1196</v>
      </c>
      <c r="D8" s="238" t="s">
        <v>54</v>
      </c>
      <c r="E8" s="238" t="s">
        <v>862</v>
      </c>
      <c r="F8" s="238" t="s">
        <v>1197</v>
      </c>
      <c r="G8" s="239" t="s">
        <v>1198</v>
      </c>
      <c r="H8" s="238" t="s">
        <v>1181</v>
      </c>
      <c r="I8" s="238" t="s">
        <v>1199</v>
      </c>
      <c r="J8" s="238" t="s">
        <v>1183</v>
      </c>
      <c r="K8" s="238" t="s">
        <v>1200</v>
      </c>
      <c r="L8" s="238" t="s">
        <v>1182</v>
      </c>
      <c r="M8" s="240">
        <v>36526</v>
      </c>
      <c r="N8" s="241" t="s">
        <v>863</v>
      </c>
      <c r="O8" s="418" t="s">
        <v>1201</v>
      </c>
      <c r="P8" s="239" t="s">
        <v>865</v>
      </c>
      <c r="Q8" s="245" t="s">
        <v>1054</v>
      </c>
      <c r="R8" s="246" t="s">
        <v>1218</v>
      </c>
      <c r="S8" s="247" t="str">
        <f>IF(MID(L8,2,1)="1","M","F")</f>
        <v>M</v>
      </c>
      <c r="T8" s="248" t="s">
        <v>1184</v>
      </c>
      <c r="U8" s="248" t="s">
        <v>1185</v>
      </c>
      <c r="V8" s="248" t="s">
        <v>908</v>
      </c>
      <c r="W8" s="379" t="s">
        <v>1053</v>
      </c>
      <c r="X8" s="248" t="s">
        <v>1052</v>
      </c>
      <c r="Y8" s="248" t="s">
        <v>1202</v>
      </c>
      <c r="Z8" s="248" t="s">
        <v>910</v>
      </c>
      <c r="AA8" s="248" t="s">
        <v>911</v>
      </c>
      <c r="AB8" s="248" t="s">
        <v>912</v>
      </c>
      <c r="AC8" s="248" t="s">
        <v>1027</v>
      </c>
      <c r="AD8" s="248" t="s">
        <v>905</v>
      </c>
      <c r="AE8" s="248" t="s">
        <v>867</v>
      </c>
      <c r="AF8" s="249" t="s">
        <v>866</v>
      </c>
      <c r="AG8" s="250" t="s">
        <v>1203</v>
      </c>
      <c r="AH8" s="250" t="s">
        <v>1204</v>
      </c>
      <c r="AI8" s="250">
        <v>10000</v>
      </c>
      <c r="AJ8" s="250" t="s">
        <v>891</v>
      </c>
      <c r="AK8" s="238" t="s">
        <v>1205</v>
      </c>
      <c r="AL8" s="238" t="s">
        <v>1219</v>
      </c>
      <c r="AM8" s="238" t="s">
        <v>1206</v>
      </c>
      <c r="AN8" s="238" t="s">
        <v>1214</v>
      </c>
      <c r="AO8" s="251" t="s">
        <v>1207</v>
      </c>
      <c r="AP8" s="251" t="s">
        <v>1208</v>
      </c>
      <c r="AQ8" s="252" t="s">
        <v>1209</v>
      </c>
      <c r="AR8" s="237" t="s">
        <v>1220</v>
      </c>
      <c r="AS8" s="237" t="s">
        <v>1220</v>
      </c>
      <c r="AT8" s="237" t="s">
        <v>1220</v>
      </c>
      <c r="AU8" s="237" t="s">
        <v>1220</v>
      </c>
      <c r="AV8" s="237" t="s">
        <v>1220</v>
      </c>
      <c r="AW8" s="237" t="s">
        <v>1220</v>
      </c>
      <c r="AX8" s="237" t="s">
        <v>868</v>
      </c>
      <c r="AY8" s="253">
        <v>96</v>
      </c>
      <c r="AZ8" s="253" t="s">
        <v>869</v>
      </c>
      <c r="BA8" s="253">
        <v>85</v>
      </c>
      <c r="BB8" s="253">
        <v>86</v>
      </c>
      <c r="BC8" s="254"/>
      <c r="BD8" s="255" t="s">
        <v>1208</v>
      </c>
      <c r="BE8" s="256" t="s">
        <v>1208</v>
      </c>
      <c r="BF8" s="256" t="s">
        <v>1208</v>
      </c>
      <c r="BG8" s="256"/>
      <c r="BH8" s="256"/>
      <c r="BI8" s="237" t="s">
        <v>1210</v>
      </c>
      <c r="BJ8" s="237"/>
      <c r="BK8" s="237"/>
      <c r="BL8" s="237"/>
      <c r="BM8" s="237"/>
      <c r="BN8" s="237" t="s">
        <v>1212</v>
      </c>
      <c r="BO8" s="237"/>
      <c r="BP8" s="237"/>
      <c r="BQ8" s="237"/>
      <c r="BR8" s="237"/>
      <c r="BS8" s="237" t="s">
        <v>1211</v>
      </c>
      <c r="BT8" s="237"/>
      <c r="BU8" s="237"/>
      <c r="BV8" s="237"/>
      <c r="BW8" s="268" t="s">
        <v>497</v>
      </c>
      <c r="BX8" s="268" t="s">
        <v>1213</v>
      </c>
      <c r="BY8" s="269"/>
      <c r="BZ8" s="268" t="s">
        <v>497</v>
      </c>
      <c r="CA8" s="268" t="s">
        <v>914</v>
      </c>
      <c r="CB8" s="269"/>
      <c r="CC8" s="269" t="s">
        <v>177</v>
      </c>
      <c r="CD8" s="268" t="s">
        <v>496</v>
      </c>
      <c r="CE8" s="269"/>
      <c r="CF8" s="269"/>
      <c r="CG8" s="269"/>
      <c r="CH8" s="268" t="s">
        <v>495</v>
      </c>
      <c r="CI8" s="268" t="s">
        <v>494</v>
      </c>
      <c r="CJ8" s="268" t="s">
        <v>858</v>
      </c>
      <c r="CK8" s="269" t="s">
        <v>909</v>
      </c>
      <c r="CL8" s="238" t="s">
        <v>1221</v>
      </c>
      <c r="CM8" s="238" t="s">
        <v>916</v>
      </c>
      <c r="CN8" s="238" t="s">
        <v>864</v>
      </c>
      <c r="CO8" s="243" t="str">
        <f t="shared" ref="CO8:CO39" si="0">G8</f>
        <v>何淑芬</v>
      </c>
      <c r="CP8" s="287" t="s">
        <v>176</v>
      </c>
      <c r="CQ8" s="244">
        <f t="shared" ref="CQ8:CQ39" si="1">IF(E8="","",IF(OR(E8="國小部",E8="國中部"),0,IF(OR(E8="高中部",E8="高職部",E8="專一至專三"),12000,IF(OR(E8="專四至專五",E8="大學部[二專]",E8="大學部"),25000,0))))</f>
        <v>25000</v>
      </c>
      <c r="CR8" s="244">
        <f t="shared" ref="CR8:CR39" si="2">IF(E8="","",0)</f>
        <v>0</v>
      </c>
      <c r="CS8" s="244">
        <v>0</v>
      </c>
      <c r="CT8" s="244">
        <f>IF(E8="","",IF(CT$6=FALSE,0,IFERROR(VLOOKUP(BB8,$A$66:$B$102,2,FALSE),0)))</f>
        <v>0</v>
      </c>
      <c r="CU8" s="244">
        <f t="shared" ref="CU8:CU39" si="3">IF(E8="","",IF(CU$6=FALSE,0,IF(OR(E8="國小部",E8="國中部"),0,IF(BG8="甲級",18000,IF(BG8="乙級",9000,IF(BG8="丙級",4000,0))))))</f>
        <v>0</v>
      </c>
      <c r="CV8" s="244">
        <f t="shared" ref="CV8:CV39" si="4">IF(E8="","",IF(E8="國小部",2000,IF(E8="國中部",4000,0)))</f>
        <v>0</v>
      </c>
      <c r="CW8" s="244">
        <f t="shared" ref="CW8:CW39" si="5">IF(E8="","",0)</f>
        <v>0</v>
      </c>
      <c r="CX8" s="244">
        <f t="shared" ref="CX8:CX39" si="6">IF(E8="","",IF(OR(GJ8="已提交",GJ8="已補件",GK8="已提交",GK8="已補件"),5000,0))</f>
        <v>0</v>
      </c>
      <c r="CY8" s="244">
        <f t="shared" ref="CY8:CY39" si="7">IF(E8="","",0)</f>
        <v>0</v>
      </c>
      <c r="CZ8" s="244">
        <f t="shared" ref="CZ8:CZ39" si="8">IF(E8="","",SUM(CQ8:CY8))</f>
        <v>25000</v>
      </c>
      <c r="DA8" s="260"/>
      <c r="DB8" s="260"/>
      <c r="DC8" s="261"/>
      <c r="DD8" s="261"/>
      <c r="DE8" s="262"/>
      <c r="DF8" s="263">
        <f>'步驟2. 再填A至M欄【編號 No1.家庭成員】'!X$4</f>
        <v>1</v>
      </c>
      <c r="DG8" s="264">
        <f>'步驟2. 再填A至M欄【編號 No1.家庭成員】'!N$23</f>
        <v>0</v>
      </c>
      <c r="DH8" s="264">
        <f>'步驟2. 再填A至M欄【編號 No1.家庭成員】'!O$23</f>
        <v>0</v>
      </c>
      <c r="DI8" s="264">
        <f>'步驟2. 再填A至M欄【編號 No1.家庭成員】'!P$23</f>
        <v>0</v>
      </c>
      <c r="DJ8" s="264">
        <f>'步驟2. 再填A至M欄【編號 No1.家庭成員】'!Q$23</f>
        <v>0</v>
      </c>
      <c r="DK8" s="264">
        <f>'步驟2. 再填A至M欄【編號 No1.家庭成員】'!R$23</f>
        <v>0</v>
      </c>
      <c r="DL8" s="265">
        <f t="shared" ref="DL8:DL39" si="9">SUM(DG8:DI8)</f>
        <v>0</v>
      </c>
      <c r="DM8" s="265">
        <f t="shared" ref="DM8:DM39" si="10">SUM(DH8+DN8+DJ8)</f>
        <v>0</v>
      </c>
      <c r="DN8" s="265">
        <f t="shared" ref="DN8:DN39" si="11">DH8/0.02095</f>
        <v>0</v>
      </c>
      <c r="DO8" s="266" t="str">
        <f t="shared" ref="DO8:DO39" si="12">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6" t="str">
        <f t="shared" ref="DP8:DP39" si="13">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6" t="str">
        <f t="shared" ref="DQ8:DQ39" si="14">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7">
        <v>0</v>
      </c>
      <c r="DS8" s="267"/>
      <c r="DT8" s="267"/>
      <c r="DU8" s="267"/>
      <c r="DV8" s="267"/>
      <c r="DW8" s="267"/>
      <c r="DX8" s="267"/>
      <c r="DY8" s="267"/>
      <c r="DZ8" s="267"/>
      <c r="EA8" s="267"/>
      <c r="EB8" s="267">
        <f>SUM(DR8:EA8)</f>
        <v>0</v>
      </c>
      <c r="EC8" s="267"/>
      <c r="ED8" s="267"/>
      <c r="EE8" s="267"/>
      <c r="EF8" s="267"/>
      <c r="EG8" s="267"/>
      <c r="EH8" s="267"/>
      <c r="EI8" s="267"/>
      <c r="EJ8" s="267"/>
      <c r="EK8" s="267"/>
      <c r="EL8" s="267"/>
      <c r="EM8" s="267"/>
      <c r="EN8" s="267"/>
      <c r="EO8" s="267"/>
      <c r="EP8" s="267"/>
      <c r="EQ8" s="267"/>
      <c r="ER8" s="267"/>
      <c r="ES8" s="267"/>
      <c r="ET8" s="267"/>
      <c r="EU8" s="258"/>
      <c r="EV8" s="258"/>
      <c r="EW8" s="258"/>
      <c r="EX8" s="257" t="str">
        <f t="shared" ref="EX8:EX39" si="15">IF(E8="","","已提交")</f>
        <v>已提交</v>
      </c>
      <c r="EY8" s="257" t="str">
        <f t="shared" ref="EY8:EY39" si="16">IF(E8="","","已提交")</f>
        <v>已提交</v>
      </c>
      <c r="EZ8" s="257" t="str">
        <f t="shared" ref="EZ8:EZ39" si="17">IF(E8="","","已提交")</f>
        <v>已提交</v>
      </c>
      <c r="FA8" s="258" t="str">
        <f t="shared" ref="FA8:FA39" si="18">IF(N8="","",IF(OR(N8="特殊境遇家庭之子女",N8="中低收入身障學生或身障人士子女",N8="中低收入戶子女",N8="弱勢家庭兒少",N8="弱勢家庭身障學生或身障人士子女",N8="弱勢家庭子女",),"無須提交","已提交"))</f>
        <v>已提交</v>
      </c>
      <c r="FB8" s="258" t="str">
        <f t="shared" ref="FB8:FB39" si="19">IF(N8="","",IF(OR(N8="低收入戶子女",N8="中低收入身障學生或身障人士子女",N8="中低收入戶子女",N8="弱勢家庭兒少",N8="弱勢家庭身障學生或身障人士子女",N8= "弱勢家庭子女"), "無須提交", "已提交"))</f>
        <v>無須提交</v>
      </c>
      <c r="FC8" s="258" t="str">
        <f t="shared" ref="FC8:FC39" si="20">IF(N8="","",IF(OR(N8="低收入戶子女",N8="特殊境遇家庭之子女",N8="弱勢家庭兒少",N8="弱勢家庭身障學生或身障人士子女",N8= "弱勢家庭子女"), "無須提交", "已提交"))</f>
        <v>無須提交</v>
      </c>
      <c r="FD8" s="258" t="str">
        <f t="shared" ref="FD8:FD39" si="21">IF(N8="","",IF(OR(N8="低收入戶子女",N8="特殊境遇家庭之子女",N8="中低收入戶子女",N8="弱勢家庭兒少",N8="弱勢家庭身障學生或身障人士子女",N8="弱勢家庭子女"), "無須提交", "已提交"))</f>
        <v>無須提交</v>
      </c>
      <c r="FE8" s="258" t="str">
        <f t="shared" ref="FE8:FE39" si="22">IF(N8="","",IF(OR(N8="低收入戶子女",N8="特殊境遇家庭之子女",N8="中低收入戶子女",N8="弱勢家庭兒少",N8= "弱勢家庭子女"), "無須提交", "已提交"))</f>
        <v>無須提交</v>
      </c>
      <c r="FF8" s="258" t="str">
        <f t="shared" ref="FF8:FF39" si="23">IF(N8="","",IF(OR(N8="低收入戶子女",N8="特殊境遇家庭之子女",N8="中低收入身障學生或身障人士子女",N8="中低收入戶子女",N8="弱勢家庭身障學生或身障人士子女",N8= "弱勢家庭子女"), "無須提交", "已提交"))</f>
        <v>無須提交</v>
      </c>
      <c r="FG8" s="258" t="str">
        <f t="shared" ref="FG8:FG39" si="24">IF(N8="","",IF(OR(N8="低收入戶子女",N8="特殊境遇家庭之子女",N8="中低收入身障學生或身障人士子女",N8="中低收入戶子女",N8="弱勢家庭兒少"), "無須提交", "已提交"))</f>
        <v>無須提交</v>
      </c>
      <c r="FH8" s="258" t="str">
        <f t="shared" ref="FH8:FH39" si="25">IF(N8="","",IF(OR(N8="低收入戶子女",N8="特殊境遇家庭之子女",N8="中低收入身障學生或身障人士子女",N8="中低收入戶子女",N8="弱勢家庭兒少"), "無須提交", "已提交"))</f>
        <v>無須提交</v>
      </c>
      <c r="FI8" s="257" t="str">
        <f t="shared" ref="FI8:FI39" si="26">IF(E8="","",IF(OR(E8="國小部",E8="國中部"),"無須提交","已提交"))</f>
        <v>已提交</v>
      </c>
      <c r="FJ8" s="259" t="str">
        <f t="shared" ref="FJ8:FJ39" si="27">IF(E8="","",IF(OR(E8="國小部",E8="國中部"),"無須提交","已提交"))</f>
        <v>已提交</v>
      </c>
      <c r="FK8" s="258" t="str">
        <f t="shared" ref="FK8:FK39" si="28">IF(E8="","",IF(OR(E8="國小部",E8="國中部"),"無須提交","已提交"))</f>
        <v>已提交</v>
      </c>
      <c r="FL8" s="258" t="str">
        <f t="shared" ref="FL8:FL39" si="29">IF(E8="","",IF(E8="國小部","無須提交","已提交"))</f>
        <v>已提交</v>
      </c>
      <c r="FM8" s="258" t="str">
        <f t="shared" ref="FM8:FM39" si="30">IF(E8="","","已提交")</f>
        <v>已提交</v>
      </c>
      <c r="FN8" s="258"/>
      <c r="FO8" s="258"/>
      <c r="FP8" s="258"/>
      <c r="FQ8" s="258"/>
      <c r="FR8" s="258"/>
      <c r="FS8" s="258"/>
      <c r="FT8" s="258"/>
      <c r="FU8" s="258"/>
      <c r="FV8" s="258" t="str">
        <f t="shared" ref="FV8:FV39" si="31">IF(OR(E8="國小部",E8="國中部",), "已提交", "")</f>
        <v/>
      </c>
      <c r="FW8" s="258" t="str">
        <f t="shared" ref="FW8:FW39" si="32">IF(OR(E8="國小部",E8="國中部",), "已提交", "")</f>
        <v/>
      </c>
      <c r="FX8" s="258" t="str">
        <f t="shared" ref="FX8:FX39" si="33">IF(OR(E8="國小部",E8="國中部",), "已提交", "")</f>
        <v/>
      </c>
      <c r="FY8" s="258"/>
      <c r="FZ8" s="258"/>
      <c r="GA8" s="258"/>
      <c r="GB8" s="258"/>
      <c r="GC8" s="258"/>
      <c r="GD8" s="258"/>
      <c r="GE8" s="258"/>
      <c r="GF8" s="258"/>
      <c r="GG8" s="258"/>
      <c r="GH8" s="258"/>
      <c r="GI8" s="258"/>
      <c r="GJ8" s="258"/>
      <c r="GK8" s="258"/>
      <c r="GL8" s="258"/>
      <c r="GM8" s="258"/>
      <c r="GN8" s="258"/>
      <c r="GO8" s="258" t="s">
        <v>263</v>
      </c>
      <c r="GP8" s="258"/>
      <c r="GQ8" s="258"/>
      <c r="GR8" s="258"/>
      <c r="GS8" s="258"/>
    </row>
    <row r="9" spans="1:201" s="270" customFormat="1" ht="79.5" customHeight="1">
      <c r="A9" s="286" t="s">
        <v>1115</v>
      </c>
      <c r="B9" s="258"/>
      <c r="C9" s="396"/>
      <c r="D9" s="271" t="s">
        <v>55</v>
      </c>
      <c r="E9" s="271"/>
      <c r="F9" s="271"/>
      <c r="G9" s="272"/>
      <c r="H9" s="397"/>
      <c r="I9" s="397"/>
      <c r="J9" s="397"/>
      <c r="K9" s="397"/>
      <c r="L9" s="397"/>
      <c r="M9" s="398"/>
      <c r="N9" s="399"/>
      <c r="O9" s="242" t="s">
        <v>906</v>
      </c>
      <c r="P9" s="272" t="s">
        <v>865</v>
      </c>
      <c r="Q9" s="400"/>
      <c r="R9" s="401"/>
      <c r="S9" s="402"/>
      <c r="T9" s="403"/>
      <c r="U9" s="403"/>
      <c r="V9" s="403"/>
      <c r="W9" s="403"/>
      <c r="X9" s="403"/>
      <c r="Y9" s="403"/>
      <c r="Z9" s="403"/>
      <c r="AA9" s="403"/>
      <c r="AB9" s="403"/>
      <c r="AC9" s="403"/>
      <c r="AD9" s="403"/>
      <c r="AE9" s="403"/>
      <c r="AF9" s="404"/>
      <c r="AG9" s="405"/>
      <c r="AH9" s="405"/>
      <c r="AI9" s="405"/>
      <c r="AJ9" s="397"/>
      <c r="AK9" s="397"/>
      <c r="AL9" s="397"/>
      <c r="AM9" s="397"/>
      <c r="AN9" s="406"/>
      <c r="AO9" s="406"/>
      <c r="AP9" s="407"/>
      <c r="AQ9" s="407"/>
      <c r="AR9" s="396"/>
      <c r="AS9" s="396"/>
      <c r="AT9" s="396"/>
      <c r="AU9" s="396"/>
      <c r="AV9" s="396"/>
      <c r="AW9" s="396"/>
      <c r="AX9" s="408"/>
      <c r="AY9" s="408"/>
      <c r="AZ9" s="408"/>
      <c r="BA9" s="408"/>
      <c r="BB9" s="408"/>
      <c r="BC9" s="409"/>
      <c r="BD9" s="410"/>
      <c r="BE9" s="411"/>
      <c r="BF9" s="411"/>
      <c r="BG9" s="411"/>
      <c r="BH9" s="411"/>
      <c r="BI9" s="396"/>
      <c r="BJ9" s="396"/>
      <c r="BK9" s="396"/>
      <c r="BL9" s="396"/>
      <c r="BM9" s="396"/>
      <c r="BN9" s="396"/>
      <c r="BO9" s="396"/>
      <c r="BP9" s="396"/>
      <c r="BQ9" s="396"/>
      <c r="BR9" s="396"/>
      <c r="BS9" s="396"/>
      <c r="BT9" s="396"/>
      <c r="BU9" s="396"/>
      <c r="BV9" s="396"/>
      <c r="BW9" s="412" t="s">
        <v>1170</v>
      </c>
      <c r="BX9" s="412" t="s">
        <v>1171</v>
      </c>
      <c r="BY9" s="412"/>
      <c r="BZ9" s="412" t="s">
        <v>1170</v>
      </c>
      <c r="CA9" s="412" t="s">
        <v>1171</v>
      </c>
      <c r="CB9" s="412"/>
      <c r="CC9" s="412" t="s">
        <v>1172</v>
      </c>
      <c r="CD9" s="413" t="s">
        <v>1173</v>
      </c>
      <c r="CE9" s="412"/>
      <c r="CF9" s="412"/>
      <c r="CG9" s="412"/>
      <c r="CH9" s="413" t="s">
        <v>1174</v>
      </c>
      <c r="CI9" s="413" t="s">
        <v>1175</v>
      </c>
      <c r="CJ9" s="413" t="s">
        <v>1176</v>
      </c>
      <c r="CK9" s="412" t="s">
        <v>1177</v>
      </c>
      <c r="CL9" s="397"/>
      <c r="CM9" s="397"/>
      <c r="CN9" s="397"/>
      <c r="CO9" s="243">
        <f t="shared" si="0"/>
        <v>0</v>
      </c>
      <c r="CP9" s="287" t="s">
        <v>176</v>
      </c>
      <c r="CQ9" s="244" t="str">
        <f t="shared" si="1"/>
        <v/>
      </c>
      <c r="CR9" s="244" t="str">
        <f t="shared" si="2"/>
        <v/>
      </c>
      <c r="CS9" s="244">
        <v>0</v>
      </c>
      <c r="CT9" s="244" t="str">
        <f t="shared" ref="CT9:CT40" si="34">IF(E9="","",IF(CT$6=FALSE,0,IFERROR(VLOOKUP(BA9,$A$66:$B$102,2,FALSE),0)))</f>
        <v/>
      </c>
      <c r="CU9" s="244" t="str">
        <f t="shared" si="3"/>
        <v/>
      </c>
      <c r="CV9" s="244" t="str">
        <f t="shared" si="4"/>
        <v/>
      </c>
      <c r="CW9" s="244" t="str">
        <f t="shared" si="5"/>
        <v/>
      </c>
      <c r="CX9" s="244" t="str">
        <f t="shared" si="6"/>
        <v/>
      </c>
      <c r="CY9" s="244" t="str">
        <f t="shared" si="7"/>
        <v/>
      </c>
      <c r="CZ9" s="244" t="str">
        <f t="shared" si="8"/>
        <v/>
      </c>
      <c r="DA9" s="260"/>
      <c r="DB9" s="260"/>
      <c r="DC9" s="261"/>
      <c r="DD9" s="261"/>
      <c r="DE9" s="262"/>
      <c r="DF9" s="263">
        <f>'編號 No2.家庭成員(對照申請總表編號2學生)'!X$4</f>
        <v>1</v>
      </c>
      <c r="DG9" s="264">
        <f>'編號 No2.家庭成員(對照申請總表編號2學生)'!N$23</f>
        <v>0</v>
      </c>
      <c r="DH9" s="264">
        <f>'編號 No2.家庭成員(對照申請總表編號2學生)'!O$23</f>
        <v>0</v>
      </c>
      <c r="DI9" s="264">
        <f>'編號 No2.家庭成員(對照申請總表編號2學生)'!P$23</f>
        <v>0</v>
      </c>
      <c r="DJ9" s="264">
        <f>'編號 No2.家庭成員(對照申請總表編號2學生)'!Q$23</f>
        <v>0</v>
      </c>
      <c r="DK9" s="264">
        <f>'編號 No2.家庭成員(對照申請總表編號2學生)'!R$23</f>
        <v>0</v>
      </c>
      <c r="DL9" s="265">
        <f t="shared" si="9"/>
        <v>0</v>
      </c>
      <c r="DM9" s="265">
        <f t="shared" si="10"/>
        <v>0</v>
      </c>
      <c r="DN9" s="265">
        <f t="shared" si="11"/>
        <v>0</v>
      </c>
      <c r="DO9" s="266" t="str">
        <f t="shared" si="12"/>
        <v>身份空白</v>
      </c>
      <c r="DP9" s="266" t="str">
        <f t="shared" si="13"/>
        <v>身份空白</v>
      </c>
      <c r="DQ9" s="266" t="str">
        <f t="shared" si="14"/>
        <v>身份空白</v>
      </c>
      <c r="DR9" s="267">
        <v>0</v>
      </c>
      <c r="DS9" s="267"/>
      <c r="DT9" s="267"/>
      <c r="DU9" s="267"/>
      <c r="DV9" s="267"/>
      <c r="DW9" s="267"/>
      <c r="DX9" s="267"/>
      <c r="DY9" s="267"/>
      <c r="DZ9" s="267"/>
      <c r="EA9" s="267"/>
      <c r="EB9" s="267">
        <f t="shared" ref="EB9:EB57" si="35">SUM(DR9:EA9)</f>
        <v>0</v>
      </c>
      <c r="EC9" s="267"/>
      <c r="ED9" s="267"/>
      <c r="EE9" s="267"/>
      <c r="EF9" s="267"/>
      <c r="EG9" s="267"/>
      <c r="EH9" s="267"/>
      <c r="EI9" s="267"/>
      <c r="EJ9" s="267"/>
      <c r="EK9" s="267"/>
      <c r="EL9" s="267"/>
      <c r="EM9" s="267"/>
      <c r="EN9" s="267"/>
      <c r="EO9" s="267"/>
      <c r="EP9" s="267"/>
      <c r="EQ9" s="267"/>
      <c r="ER9" s="267"/>
      <c r="ES9" s="267"/>
      <c r="ET9" s="267"/>
      <c r="EU9" s="258"/>
      <c r="EV9" s="258"/>
      <c r="EW9" s="258"/>
      <c r="EX9" s="257" t="str">
        <f t="shared" si="15"/>
        <v/>
      </c>
      <c r="EY9" s="257" t="str">
        <f t="shared" si="16"/>
        <v/>
      </c>
      <c r="EZ9" s="257" t="str">
        <f t="shared" si="17"/>
        <v/>
      </c>
      <c r="FA9" s="258" t="str">
        <f t="shared" si="18"/>
        <v/>
      </c>
      <c r="FB9" s="258" t="str">
        <f t="shared" si="19"/>
        <v/>
      </c>
      <c r="FC9" s="258" t="str">
        <f t="shared" si="20"/>
        <v/>
      </c>
      <c r="FD9" s="258" t="str">
        <f t="shared" si="21"/>
        <v/>
      </c>
      <c r="FE9" s="258" t="str">
        <f t="shared" si="22"/>
        <v/>
      </c>
      <c r="FF9" s="258" t="str">
        <f t="shared" si="23"/>
        <v/>
      </c>
      <c r="FG9" s="258" t="str">
        <f t="shared" si="24"/>
        <v/>
      </c>
      <c r="FH9" s="258" t="str">
        <f t="shared" si="25"/>
        <v/>
      </c>
      <c r="FI9" s="257" t="str">
        <f t="shared" si="26"/>
        <v/>
      </c>
      <c r="FJ9" s="259" t="str">
        <f t="shared" si="27"/>
        <v/>
      </c>
      <c r="FK9" s="258" t="str">
        <f t="shared" si="28"/>
        <v/>
      </c>
      <c r="FL9" s="258" t="str">
        <f t="shared" si="29"/>
        <v/>
      </c>
      <c r="FM9" s="258" t="str">
        <f t="shared" si="30"/>
        <v/>
      </c>
      <c r="FN9" s="258"/>
      <c r="FO9" s="258"/>
      <c r="FP9" s="258"/>
      <c r="FQ9" s="258"/>
      <c r="FR9" s="258"/>
      <c r="FS9" s="258"/>
      <c r="FT9" s="258"/>
      <c r="FU9" s="258"/>
      <c r="FV9" s="258" t="str">
        <f t="shared" si="31"/>
        <v/>
      </c>
      <c r="FW9" s="258" t="str">
        <f t="shared" si="32"/>
        <v/>
      </c>
      <c r="FX9" s="258" t="str">
        <f t="shared" si="33"/>
        <v/>
      </c>
      <c r="FY9" s="258"/>
      <c r="FZ9" s="258"/>
      <c r="GA9" s="258"/>
      <c r="GB9" s="258"/>
      <c r="GC9" s="258"/>
      <c r="GD9" s="258"/>
      <c r="GE9" s="258"/>
      <c r="GF9" s="258"/>
      <c r="GG9" s="258"/>
      <c r="GH9" s="258"/>
      <c r="GI9" s="258"/>
      <c r="GJ9" s="258"/>
      <c r="GK9" s="258"/>
      <c r="GL9" s="258"/>
      <c r="GM9" s="258"/>
      <c r="GN9" s="258"/>
      <c r="GO9" s="258" t="s">
        <v>263</v>
      </c>
      <c r="GP9" s="258"/>
      <c r="GQ9" s="258"/>
      <c r="GR9" s="258"/>
      <c r="GS9" s="258"/>
    </row>
    <row r="10" spans="1:201" s="270" customFormat="1" ht="79.5" customHeight="1">
      <c r="A10" s="286" t="str">
        <f>A9</f>
        <v>114學年度第一學期</v>
      </c>
      <c r="B10" s="258"/>
      <c r="C10" s="396"/>
      <c r="D10" s="271" t="s">
        <v>56</v>
      </c>
      <c r="E10" s="271"/>
      <c r="F10" s="271"/>
      <c r="G10" s="272"/>
      <c r="H10" s="397"/>
      <c r="I10" s="397"/>
      <c r="J10" s="397"/>
      <c r="K10" s="397"/>
      <c r="L10" s="397"/>
      <c r="M10" s="398"/>
      <c r="N10" s="399"/>
      <c r="O10" s="242" t="s">
        <v>906</v>
      </c>
      <c r="P10" s="272" t="s">
        <v>865</v>
      </c>
      <c r="Q10" s="400"/>
      <c r="R10" s="401"/>
      <c r="S10" s="402"/>
      <c r="T10" s="403"/>
      <c r="U10" s="403"/>
      <c r="V10" s="403"/>
      <c r="W10" s="414"/>
      <c r="X10" s="403"/>
      <c r="Y10" s="403"/>
      <c r="Z10" s="403"/>
      <c r="AA10" s="403"/>
      <c r="AB10" s="403"/>
      <c r="AC10" s="403"/>
      <c r="AD10" s="403"/>
      <c r="AE10" s="403"/>
      <c r="AF10" s="404"/>
      <c r="AG10" s="405"/>
      <c r="AH10" s="405"/>
      <c r="AI10" s="405"/>
      <c r="AJ10" s="405"/>
      <c r="AK10" s="397"/>
      <c r="AL10" s="397"/>
      <c r="AM10" s="397"/>
      <c r="AN10" s="397"/>
      <c r="AO10" s="406"/>
      <c r="AP10" s="406"/>
      <c r="AQ10" s="415"/>
      <c r="AR10" s="415"/>
      <c r="AS10" s="396"/>
      <c r="AT10" s="396"/>
      <c r="AU10" s="396"/>
      <c r="AV10" s="396"/>
      <c r="AW10" s="396"/>
      <c r="AX10" s="396"/>
      <c r="AY10" s="408"/>
      <c r="AZ10" s="408"/>
      <c r="BA10" s="408"/>
      <c r="BB10" s="408"/>
      <c r="BC10" s="416"/>
      <c r="BD10" s="410"/>
      <c r="BE10" s="411"/>
      <c r="BF10" s="411"/>
      <c r="BG10" s="411"/>
      <c r="BH10" s="411"/>
      <c r="BI10" s="396"/>
      <c r="BJ10" s="396"/>
      <c r="BK10" s="396"/>
      <c r="BL10" s="396"/>
      <c r="BM10" s="396"/>
      <c r="BN10" s="396"/>
      <c r="BO10" s="396"/>
      <c r="BP10" s="396"/>
      <c r="BQ10" s="396"/>
      <c r="BR10" s="396"/>
      <c r="BS10" s="396"/>
      <c r="BT10" s="396"/>
      <c r="BU10" s="396"/>
      <c r="BV10" s="396"/>
      <c r="BW10" s="413" t="s">
        <v>1170</v>
      </c>
      <c r="BX10" s="413" t="s">
        <v>1171</v>
      </c>
      <c r="BY10" s="412"/>
      <c r="BZ10" s="413" t="s">
        <v>1170</v>
      </c>
      <c r="CA10" s="413" t="s">
        <v>1171</v>
      </c>
      <c r="CB10" s="412"/>
      <c r="CC10" s="412" t="s">
        <v>1172</v>
      </c>
      <c r="CD10" s="413" t="s">
        <v>1173</v>
      </c>
      <c r="CE10" s="412"/>
      <c r="CF10" s="412"/>
      <c r="CG10" s="412"/>
      <c r="CH10" s="413" t="s">
        <v>1174</v>
      </c>
      <c r="CI10" s="413" t="s">
        <v>1175</v>
      </c>
      <c r="CJ10" s="413" t="s">
        <v>1176</v>
      </c>
      <c r="CK10" s="412" t="s">
        <v>1177</v>
      </c>
      <c r="CL10" s="397"/>
      <c r="CM10" s="397"/>
      <c r="CN10" s="397"/>
      <c r="CO10" s="243">
        <f t="shared" si="0"/>
        <v>0</v>
      </c>
      <c r="CP10" s="287" t="s">
        <v>915</v>
      </c>
      <c r="CQ10" s="244" t="str">
        <f t="shared" si="1"/>
        <v/>
      </c>
      <c r="CR10" s="244" t="str">
        <f t="shared" si="2"/>
        <v/>
      </c>
      <c r="CS10" s="244">
        <v>0</v>
      </c>
      <c r="CT10" s="244" t="str">
        <f t="shared" si="34"/>
        <v/>
      </c>
      <c r="CU10" s="244" t="str">
        <f t="shared" si="3"/>
        <v/>
      </c>
      <c r="CV10" s="244" t="str">
        <f t="shared" si="4"/>
        <v/>
      </c>
      <c r="CW10" s="244" t="str">
        <f t="shared" si="5"/>
        <v/>
      </c>
      <c r="CX10" s="244" t="str">
        <f t="shared" si="6"/>
        <v/>
      </c>
      <c r="CY10" s="244" t="str">
        <f t="shared" si="7"/>
        <v/>
      </c>
      <c r="CZ10" s="244" t="str">
        <f t="shared" si="8"/>
        <v/>
      </c>
      <c r="DA10" s="260"/>
      <c r="DB10" s="260"/>
      <c r="DC10" s="261"/>
      <c r="DD10" s="261"/>
      <c r="DE10" s="262"/>
      <c r="DF10" s="263">
        <f>'編號 No3.家庭成員(對照申請總表編號3學生)往後依此類推'!X$4</f>
        <v>1</v>
      </c>
      <c r="DG10" s="264">
        <f>'編號 No3.家庭成員(對照申請總表編號3學生)往後依此類推'!N$23</f>
        <v>0</v>
      </c>
      <c r="DH10" s="264">
        <f>'編號 No3.家庭成員(對照申請總表編號3學生)往後依此類推'!O$23</f>
        <v>0</v>
      </c>
      <c r="DI10" s="264">
        <f>'編號 No3.家庭成員(對照申請總表編號3學生)往後依此類推'!P$23</f>
        <v>0</v>
      </c>
      <c r="DJ10" s="264">
        <f>'編號 No3.家庭成員(對照申請總表編號3學生)往後依此類推'!Q$23</f>
        <v>0</v>
      </c>
      <c r="DK10" s="264">
        <f>'編號 No3.家庭成員(對照申請總表編號3學生)往後依此類推'!R$23</f>
        <v>0</v>
      </c>
      <c r="DL10" s="265">
        <f t="shared" si="9"/>
        <v>0</v>
      </c>
      <c r="DM10" s="265">
        <f t="shared" si="10"/>
        <v>0</v>
      </c>
      <c r="DN10" s="265">
        <f t="shared" si="11"/>
        <v>0</v>
      </c>
      <c r="DO10" s="266" t="str">
        <f t="shared" si="12"/>
        <v>身份空白</v>
      </c>
      <c r="DP10" s="266" t="str">
        <f t="shared" si="13"/>
        <v>身份空白</v>
      </c>
      <c r="DQ10" s="266" t="str">
        <f t="shared" si="14"/>
        <v>身份空白</v>
      </c>
      <c r="DR10" s="267">
        <v>0</v>
      </c>
      <c r="DS10" s="267"/>
      <c r="DT10" s="267"/>
      <c r="DU10" s="267"/>
      <c r="DV10" s="267"/>
      <c r="DW10" s="267"/>
      <c r="DX10" s="267"/>
      <c r="DY10" s="267"/>
      <c r="DZ10" s="267"/>
      <c r="EA10" s="267"/>
      <c r="EB10" s="267">
        <f t="shared" si="35"/>
        <v>0</v>
      </c>
      <c r="EC10" s="267"/>
      <c r="ED10" s="267"/>
      <c r="EE10" s="267"/>
      <c r="EF10" s="267"/>
      <c r="EG10" s="267"/>
      <c r="EH10" s="267"/>
      <c r="EI10" s="267"/>
      <c r="EJ10" s="267"/>
      <c r="EK10" s="267"/>
      <c r="EL10" s="267"/>
      <c r="EM10" s="267"/>
      <c r="EN10" s="267"/>
      <c r="EO10" s="267"/>
      <c r="EP10" s="267"/>
      <c r="EQ10" s="267"/>
      <c r="ER10" s="267"/>
      <c r="ES10" s="267"/>
      <c r="ET10" s="267"/>
      <c r="EU10" s="258"/>
      <c r="EV10" s="258"/>
      <c r="EW10" s="258"/>
      <c r="EX10" s="257" t="str">
        <f t="shared" si="15"/>
        <v/>
      </c>
      <c r="EY10" s="257" t="str">
        <f t="shared" si="16"/>
        <v/>
      </c>
      <c r="EZ10" s="257" t="str">
        <f t="shared" si="17"/>
        <v/>
      </c>
      <c r="FA10" s="258" t="str">
        <f t="shared" si="18"/>
        <v/>
      </c>
      <c r="FB10" s="258" t="str">
        <f t="shared" si="19"/>
        <v/>
      </c>
      <c r="FC10" s="258" t="str">
        <f t="shared" si="20"/>
        <v/>
      </c>
      <c r="FD10" s="258" t="str">
        <f t="shared" si="21"/>
        <v/>
      </c>
      <c r="FE10" s="258" t="str">
        <f t="shared" si="22"/>
        <v/>
      </c>
      <c r="FF10" s="258" t="str">
        <f t="shared" si="23"/>
        <v/>
      </c>
      <c r="FG10" s="258" t="str">
        <f t="shared" si="24"/>
        <v/>
      </c>
      <c r="FH10" s="258" t="str">
        <f t="shared" si="25"/>
        <v/>
      </c>
      <c r="FI10" s="257" t="str">
        <f t="shared" si="26"/>
        <v/>
      </c>
      <c r="FJ10" s="259" t="str">
        <f t="shared" si="27"/>
        <v/>
      </c>
      <c r="FK10" s="258" t="str">
        <f t="shared" si="28"/>
        <v/>
      </c>
      <c r="FL10" s="258" t="str">
        <f t="shared" si="29"/>
        <v/>
      </c>
      <c r="FM10" s="258" t="str">
        <f t="shared" si="30"/>
        <v/>
      </c>
      <c r="FN10" s="258"/>
      <c r="FO10" s="258"/>
      <c r="FP10" s="258"/>
      <c r="FQ10" s="258"/>
      <c r="FR10" s="258"/>
      <c r="FS10" s="258"/>
      <c r="FT10" s="258"/>
      <c r="FU10" s="258"/>
      <c r="FV10" s="258" t="str">
        <f t="shared" si="31"/>
        <v/>
      </c>
      <c r="FW10" s="258" t="str">
        <f t="shared" si="32"/>
        <v/>
      </c>
      <c r="FX10" s="258" t="str">
        <f t="shared" si="33"/>
        <v/>
      </c>
      <c r="FY10" s="258"/>
      <c r="FZ10" s="258"/>
      <c r="GA10" s="258"/>
      <c r="GB10" s="258"/>
      <c r="GC10" s="258"/>
      <c r="GD10" s="258"/>
      <c r="GE10" s="258"/>
      <c r="GF10" s="258"/>
      <c r="GG10" s="258"/>
      <c r="GH10" s="258"/>
      <c r="GI10" s="258"/>
      <c r="GJ10" s="258"/>
      <c r="GK10" s="258"/>
      <c r="GL10" s="258"/>
      <c r="GM10" s="258"/>
      <c r="GN10" s="258"/>
      <c r="GO10" s="258" t="s">
        <v>263</v>
      </c>
      <c r="GP10" s="258"/>
      <c r="GQ10" s="258"/>
      <c r="GR10" s="258"/>
      <c r="GS10" s="258"/>
    </row>
    <row r="11" spans="1:201" s="270" customFormat="1" ht="79.5" customHeight="1">
      <c r="A11" s="286" t="str">
        <f t="shared" ref="A11:A57" si="36">A10</f>
        <v>114學年度第一學期</v>
      </c>
      <c r="B11" s="258"/>
      <c r="C11" s="396"/>
      <c r="D11" s="271" t="s">
        <v>57</v>
      </c>
      <c r="E11" s="271"/>
      <c r="F11" s="271"/>
      <c r="G11" s="272"/>
      <c r="H11" s="397"/>
      <c r="I11" s="397"/>
      <c r="J11" s="397"/>
      <c r="K11" s="397"/>
      <c r="L11" s="397"/>
      <c r="M11" s="398"/>
      <c r="N11" s="399"/>
      <c r="O11" s="242" t="s">
        <v>906</v>
      </c>
      <c r="P11" s="272" t="s">
        <v>865</v>
      </c>
      <c r="Q11" s="400"/>
      <c r="R11" s="401"/>
      <c r="S11" s="402"/>
      <c r="T11" s="403"/>
      <c r="U11" s="403"/>
      <c r="V11" s="403"/>
      <c r="W11" s="414"/>
      <c r="X11" s="403"/>
      <c r="Y11" s="403"/>
      <c r="Z11" s="403"/>
      <c r="AA11" s="403"/>
      <c r="AB11" s="403"/>
      <c r="AC11" s="403"/>
      <c r="AD11" s="403"/>
      <c r="AE11" s="403"/>
      <c r="AF11" s="404"/>
      <c r="AG11" s="405"/>
      <c r="AH11" s="405"/>
      <c r="AI11" s="405"/>
      <c r="AJ11" s="405"/>
      <c r="AK11" s="397"/>
      <c r="AL11" s="397"/>
      <c r="AM11" s="397"/>
      <c r="AN11" s="397"/>
      <c r="AO11" s="406"/>
      <c r="AP11" s="406"/>
      <c r="AQ11" s="415"/>
      <c r="AR11" s="415"/>
      <c r="AS11" s="396"/>
      <c r="AT11" s="396"/>
      <c r="AU11" s="396"/>
      <c r="AV11" s="396"/>
      <c r="AW11" s="396"/>
      <c r="AX11" s="396"/>
      <c r="AY11" s="408"/>
      <c r="AZ11" s="408"/>
      <c r="BA11" s="408"/>
      <c r="BB11" s="408"/>
      <c r="BC11" s="416"/>
      <c r="BD11" s="410"/>
      <c r="BE11" s="411"/>
      <c r="BF11" s="411"/>
      <c r="BG11" s="411"/>
      <c r="BH11" s="411"/>
      <c r="BI11" s="396"/>
      <c r="BJ11" s="396"/>
      <c r="BK11" s="396"/>
      <c r="BL11" s="396"/>
      <c r="BM11" s="396"/>
      <c r="BN11" s="396"/>
      <c r="BO11" s="396"/>
      <c r="BP11" s="396"/>
      <c r="BQ11" s="396"/>
      <c r="BR11" s="396"/>
      <c r="BS11" s="396"/>
      <c r="BT11" s="396"/>
      <c r="BU11" s="396"/>
      <c r="BV11" s="396"/>
      <c r="BW11" s="413" t="s">
        <v>1170</v>
      </c>
      <c r="BX11" s="413" t="s">
        <v>1171</v>
      </c>
      <c r="BY11" s="412"/>
      <c r="BZ11" s="413" t="s">
        <v>1170</v>
      </c>
      <c r="CA11" s="413" t="s">
        <v>1171</v>
      </c>
      <c r="CB11" s="412"/>
      <c r="CC11" s="412" t="s">
        <v>1172</v>
      </c>
      <c r="CD11" s="413" t="s">
        <v>1173</v>
      </c>
      <c r="CE11" s="412"/>
      <c r="CF11" s="412"/>
      <c r="CG11" s="412"/>
      <c r="CH11" s="413" t="s">
        <v>1174</v>
      </c>
      <c r="CI11" s="413" t="s">
        <v>1175</v>
      </c>
      <c r="CJ11" s="413" t="s">
        <v>1176</v>
      </c>
      <c r="CK11" s="412" t="s">
        <v>1177</v>
      </c>
      <c r="CL11" s="397"/>
      <c r="CM11" s="397"/>
      <c r="CN11" s="397"/>
      <c r="CO11" s="243">
        <f t="shared" si="0"/>
        <v>0</v>
      </c>
      <c r="CP11" s="287" t="s">
        <v>176</v>
      </c>
      <c r="CQ11" s="244" t="str">
        <f t="shared" si="1"/>
        <v/>
      </c>
      <c r="CR11" s="244" t="str">
        <f t="shared" si="2"/>
        <v/>
      </c>
      <c r="CS11" s="244">
        <v>0</v>
      </c>
      <c r="CT11" s="244" t="str">
        <f t="shared" si="34"/>
        <v/>
      </c>
      <c r="CU11" s="244" t="str">
        <f t="shared" si="3"/>
        <v/>
      </c>
      <c r="CV11" s="244" t="str">
        <f t="shared" si="4"/>
        <v/>
      </c>
      <c r="CW11" s="244" t="str">
        <f t="shared" si="5"/>
        <v/>
      </c>
      <c r="CX11" s="244" t="str">
        <f t="shared" si="6"/>
        <v/>
      </c>
      <c r="CY11" s="244" t="str">
        <f t="shared" si="7"/>
        <v/>
      </c>
      <c r="CZ11" s="244" t="str">
        <f t="shared" si="8"/>
        <v/>
      </c>
      <c r="DA11" s="260"/>
      <c r="DB11" s="260"/>
      <c r="DC11" s="261"/>
      <c r="DD11" s="261"/>
      <c r="DE11" s="261"/>
      <c r="DF11" s="273">
        <f>'編號 No4.家庭成員'!X$4</f>
        <v>1</v>
      </c>
      <c r="DG11" s="264">
        <f>'編號 No4.家庭成員'!N$23</f>
        <v>0</v>
      </c>
      <c r="DH11" s="264">
        <f>'編號 No4.家庭成員'!O$23</f>
        <v>0</v>
      </c>
      <c r="DI11" s="264">
        <f>'編號 No4.家庭成員'!P$23</f>
        <v>0</v>
      </c>
      <c r="DJ11" s="264">
        <f>'編號 No4.家庭成員'!Q$23</f>
        <v>0</v>
      </c>
      <c r="DK11" s="264">
        <f>'編號 No4.家庭成員'!R$23</f>
        <v>0</v>
      </c>
      <c r="DL11" s="265">
        <f t="shared" si="9"/>
        <v>0</v>
      </c>
      <c r="DM11" s="265">
        <f t="shared" si="10"/>
        <v>0</v>
      </c>
      <c r="DN11" s="265">
        <f t="shared" si="11"/>
        <v>0</v>
      </c>
      <c r="DO11" s="266" t="str">
        <f t="shared" si="12"/>
        <v>身份空白</v>
      </c>
      <c r="DP11" s="266" t="str">
        <f t="shared" si="13"/>
        <v>身份空白</v>
      </c>
      <c r="DQ11" s="266" t="str">
        <f t="shared" si="14"/>
        <v>身份空白</v>
      </c>
      <c r="DR11" s="267">
        <v>0</v>
      </c>
      <c r="DS11" s="267"/>
      <c r="DT11" s="267"/>
      <c r="DU11" s="267"/>
      <c r="DV11" s="267"/>
      <c r="DW11" s="267"/>
      <c r="DX11" s="267"/>
      <c r="DY11" s="267"/>
      <c r="DZ11" s="267"/>
      <c r="EA11" s="267"/>
      <c r="EB11" s="267">
        <f t="shared" si="35"/>
        <v>0</v>
      </c>
      <c r="EC11" s="267"/>
      <c r="ED11" s="267"/>
      <c r="EE11" s="267"/>
      <c r="EF11" s="267"/>
      <c r="EG11" s="267"/>
      <c r="EH11" s="267"/>
      <c r="EI11" s="267"/>
      <c r="EJ11" s="267"/>
      <c r="EK11" s="267"/>
      <c r="EL11" s="267"/>
      <c r="EM11" s="267"/>
      <c r="EN11" s="267"/>
      <c r="EO11" s="267"/>
      <c r="EP11" s="267"/>
      <c r="EQ11" s="267"/>
      <c r="ER11" s="267"/>
      <c r="ES11" s="267"/>
      <c r="ET11" s="267"/>
      <c r="EU11" s="258"/>
      <c r="EV11" s="258"/>
      <c r="EW11" s="258"/>
      <c r="EX11" s="257" t="str">
        <f t="shared" si="15"/>
        <v/>
      </c>
      <c r="EY11" s="257" t="str">
        <f t="shared" si="16"/>
        <v/>
      </c>
      <c r="EZ11" s="257" t="str">
        <f t="shared" si="17"/>
        <v/>
      </c>
      <c r="FA11" s="258" t="str">
        <f t="shared" si="18"/>
        <v/>
      </c>
      <c r="FB11" s="258" t="str">
        <f t="shared" si="19"/>
        <v/>
      </c>
      <c r="FC11" s="258" t="str">
        <f t="shared" si="20"/>
        <v/>
      </c>
      <c r="FD11" s="258" t="str">
        <f t="shared" si="21"/>
        <v/>
      </c>
      <c r="FE11" s="258" t="str">
        <f t="shared" si="22"/>
        <v/>
      </c>
      <c r="FF11" s="258" t="str">
        <f t="shared" si="23"/>
        <v/>
      </c>
      <c r="FG11" s="258" t="str">
        <f t="shared" si="24"/>
        <v/>
      </c>
      <c r="FH11" s="258" t="str">
        <f t="shared" si="25"/>
        <v/>
      </c>
      <c r="FI11" s="257" t="str">
        <f t="shared" si="26"/>
        <v/>
      </c>
      <c r="FJ11" s="259" t="str">
        <f t="shared" si="27"/>
        <v/>
      </c>
      <c r="FK11" s="258" t="str">
        <f t="shared" si="28"/>
        <v/>
      </c>
      <c r="FL11" s="258" t="str">
        <f t="shared" si="29"/>
        <v/>
      </c>
      <c r="FM11" s="258" t="str">
        <f t="shared" si="30"/>
        <v/>
      </c>
      <c r="FN11" s="258"/>
      <c r="FO11" s="258"/>
      <c r="FP11" s="258"/>
      <c r="FQ11" s="258"/>
      <c r="FR11" s="258"/>
      <c r="FS11" s="258"/>
      <c r="FT11" s="258"/>
      <c r="FU11" s="258"/>
      <c r="FV11" s="258" t="str">
        <f t="shared" si="31"/>
        <v/>
      </c>
      <c r="FW11" s="258" t="str">
        <f t="shared" si="32"/>
        <v/>
      </c>
      <c r="FX11" s="258" t="str">
        <f t="shared" si="33"/>
        <v/>
      </c>
      <c r="FY11" s="258"/>
      <c r="FZ11" s="258"/>
      <c r="GA11" s="258"/>
      <c r="GB11" s="258"/>
      <c r="GC11" s="258"/>
      <c r="GD11" s="258"/>
      <c r="GE11" s="258"/>
      <c r="GF11" s="258"/>
      <c r="GG11" s="258"/>
      <c r="GH11" s="258"/>
      <c r="GI11" s="258"/>
      <c r="GJ11" s="258"/>
      <c r="GK11" s="258"/>
      <c r="GL11" s="258"/>
      <c r="GM11" s="258"/>
      <c r="GN11" s="258"/>
      <c r="GO11" s="258" t="s">
        <v>263</v>
      </c>
      <c r="GP11" s="258"/>
      <c r="GQ11" s="258"/>
      <c r="GR11" s="258"/>
      <c r="GS11" s="258"/>
    </row>
    <row r="12" spans="1:201" s="270" customFormat="1" ht="79.5" customHeight="1">
      <c r="A12" s="286" t="str">
        <f t="shared" si="36"/>
        <v>114學年度第一學期</v>
      </c>
      <c r="B12" s="258"/>
      <c r="C12" s="396"/>
      <c r="D12" s="271" t="s">
        <v>58</v>
      </c>
      <c r="E12" s="271"/>
      <c r="F12" s="271"/>
      <c r="G12" s="272"/>
      <c r="H12" s="397"/>
      <c r="I12" s="397"/>
      <c r="J12" s="397"/>
      <c r="K12" s="397"/>
      <c r="L12" s="397"/>
      <c r="M12" s="398"/>
      <c r="N12" s="399"/>
      <c r="O12" s="242" t="s">
        <v>906</v>
      </c>
      <c r="P12" s="272" t="s">
        <v>865</v>
      </c>
      <c r="Q12" s="400"/>
      <c r="R12" s="401"/>
      <c r="S12" s="402"/>
      <c r="T12" s="403"/>
      <c r="U12" s="403"/>
      <c r="V12" s="403"/>
      <c r="W12" s="414"/>
      <c r="X12" s="403"/>
      <c r="Y12" s="403"/>
      <c r="Z12" s="403"/>
      <c r="AA12" s="403"/>
      <c r="AB12" s="403"/>
      <c r="AC12" s="403"/>
      <c r="AD12" s="403"/>
      <c r="AE12" s="403"/>
      <c r="AF12" s="404"/>
      <c r="AG12" s="405"/>
      <c r="AH12" s="405"/>
      <c r="AI12" s="405"/>
      <c r="AJ12" s="405"/>
      <c r="AK12" s="397"/>
      <c r="AL12" s="397"/>
      <c r="AM12" s="397"/>
      <c r="AN12" s="397"/>
      <c r="AO12" s="406"/>
      <c r="AP12" s="406"/>
      <c r="AQ12" s="415"/>
      <c r="AR12" s="415"/>
      <c r="AS12" s="396"/>
      <c r="AT12" s="396"/>
      <c r="AU12" s="396"/>
      <c r="AV12" s="396"/>
      <c r="AW12" s="396"/>
      <c r="AX12" s="396"/>
      <c r="AY12" s="408"/>
      <c r="AZ12" s="408"/>
      <c r="BA12" s="408"/>
      <c r="BB12" s="408"/>
      <c r="BC12" s="416"/>
      <c r="BD12" s="410"/>
      <c r="BE12" s="411"/>
      <c r="BF12" s="411"/>
      <c r="BG12" s="411"/>
      <c r="BH12" s="411"/>
      <c r="BI12" s="396"/>
      <c r="BJ12" s="396"/>
      <c r="BK12" s="396"/>
      <c r="BL12" s="396"/>
      <c r="BM12" s="396"/>
      <c r="BN12" s="396"/>
      <c r="BO12" s="396"/>
      <c r="BP12" s="396"/>
      <c r="BQ12" s="396"/>
      <c r="BR12" s="396"/>
      <c r="BS12" s="396"/>
      <c r="BT12" s="396"/>
      <c r="BU12" s="396"/>
      <c r="BV12" s="396"/>
      <c r="BW12" s="413" t="s">
        <v>1170</v>
      </c>
      <c r="BX12" s="413" t="s">
        <v>1171</v>
      </c>
      <c r="BY12" s="412"/>
      <c r="BZ12" s="413" t="s">
        <v>1170</v>
      </c>
      <c r="CA12" s="413" t="s">
        <v>1171</v>
      </c>
      <c r="CB12" s="412"/>
      <c r="CC12" s="412" t="s">
        <v>1172</v>
      </c>
      <c r="CD12" s="413" t="s">
        <v>1173</v>
      </c>
      <c r="CE12" s="412"/>
      <c r="CF12" s="412"/>
      <c r="CG12" s="412"/>
      <c r="CH12" s="413" t="s">
        <v>1174</v>
      </c>
      <c r="CI12" s="413" t="s">
        <v>1175</v>
      </c>
      <c r="CJ12" s="413" t="s">
        <v>1176</v>
      </c>
      <c r="CK12" s="412" t="s">
        <v>1177</v>
      </c>
      <c r="CL12" s="397"/>
      <c r="CM12" s="397"/>
      <c r="CN12" s="397"/>
      <c r="CO12" s="243">
        <f t="shared" si="0"/>
        <v>0</v>
      </c>
      <c r="CP12" s="287" t="s">
        <v>176</v>
      </c>
      <c r="CQ12" s="244" t="str">
        <f t="shared" si="1"/>
        <v/>
      </c>
      <c r="CR12" s="244" t="str">
        <f t="shared" si="2"/>
        <v/>
      </c>
      <c r="CS12" s="244">
        <v>0</v>
      </c>
      <c r="CT12" s="244" t="str">
        <f t="shared" si="34"/>
        <v/>
      </c>
      <c r="CU12" s="244" t="str">
        <f t="shared" si="3"/>
        <v/>
      </c>
      <c r="CV12" s="244" t="str">
        <f t="shared" si="4"/>
        <v/>
      </c>
      <c r="CW12" s="244" t="str">
        <f t="shared" si="5"/>
        <v/>
      </c>
      <c r="CX12" s="244" t="str">
        <f t="shared" si="6"/>
        <v/>
      </c>
      <c r="CY12" s="244" t="str">
        <f t="shared" si="7"/>
        <v/>
      </c>
      <c r="CZ12" s="244" t="str">
        <f t="shared" si="8"/>
        <v/>
      </c>
      <c r="DA12" s="260"/>
      <c r="DB12" s="260"/>
      <c r="DC12" s="261"/>
      <c r="DD12" s="261"/>
      <c r="DE12" s="262"/>
      <c r="DF12" s="263">
        <f>'編號 No5.家庭成員'!X$4</f>
        <v>1</v>
      </c>
      <c r="DG12" s="264">
        <f>'編號 No5.家庭成員'!N$23</f>
        <v>0</v>
      </c>
      <c r="DH12" s="264">
        <f>'編號 No5.家庭成員'!O$23</f>
        <v>0</v>
      </c>
      <c r="DI12" s="264">
        <f>'編號 No5.家庭成員'!P$23</f>
        <v>0</v>
      </c>
      <c r="DJ12" s="264">
        <f>'編號 No5.家庭成員'!Q$23</f>
        <v>0</v>
      </c>
      <c r="DK12" s="264">
        <f>'編號 No5.家庭成員'!R$23</f>
        <v>0</v>
      </c>
      <c r="DL12" s="265">
        <f t="shared" si="9"/>
        <v>0</v>
      </c>
      <c r="DM12" s="265">
        <f t="shared" si="10"/>
        <v>0</v>
      </c>
      <c r="DN12" s="265">
        <f t="shared" si="11"/>
        <v>0</v>
      </c>
      <c r="DO12" s="266" t="str">
        <f t="shared" si="12"/>
        <v>身份空白</v>
      </c>
      <c r="DP12" s="266" t="str">
        <f t="shared" si="13"/>
        <v>身份空白</v>
      </c>
      <c r="DQ12" s="266" t="str">
        <f t="shared" si="14"/>
        <v>身份空白</v>
      </c>
      <c r="DR12" s="267">
        <v>0</v>
      </c>
      <c r="DS12" s="267"/>
      <c r="DT12" s="267"/>
      <c r="DU12" s="267"/>
      <c r="DV12" s="267"/>
      <c r="DW12" s="267"/>
      <c r="DX12" s="267"/>
      <c r="DY12" s="267"/>
      <c r="DZ12" s="267"/>
      <c r="EA12" s="267"/>
      <c r="EB12" s="267">
        <f t="shared" si="35"/>
        <v>0</v>
      </c>
      <c r="EC12" s="267"/>
      <c r="ED12" s="267"/>
      <c r="EE12" s="267"/>
      <c r="EF12" s="267"/>
      <c r="EG12" s="267"/>
      <c r="EH12" s="267"/>
      <c r="EI12" s="267"/>
      <c r="EJ12" s="267"/>
      <c r="EK12" s="267"/>
      <c r="EL12" s="267"/>
      <c r="EM12" s="267"/>
      <c r="EN12" s="267"/>
      <c r="EO12" s="267"/>
      <c r="EP12" s="267"/>
      <c r="EQ12" s="267"/>
      <c r="ER12" s="267"/>
      <c r="ES12" s="267"/>
      <c r="ET12" s="267"/>
      <c r="EU12" s="258"/>
      <c r="EV12" s="258"/>
      <c r="EW12" s="258"/>
      <c r="EX12" s="257" t="str">
        <f t="shared" si="15"/>
        <v/>
      </c>
      <c r="EY12" s="257" t="str">
        <f t="shared" si="16"/>
        <v/>
      </c>
      <c r="EZ12" s="257" t="str">
        <f t="shared" si="17"/>
        <v/>
      </c>
      <c r="FA12" s="258" t="str">
        <f t="shared" si="18"/>
        <v/>
      </c>
      <c r="FB12" s="258" t="str">
        <f t="shared" si="19"/>
        <v/>
      </c>
      <c r="FC12" s="258" t="str">
        <f t="shared" si="20"/>
        <v/>
      </c>
      <c r="FD12" s="258" t="str">
        <f t="shared" si="21"/>
        <v/>
      </c>
      <c r="FE12" s="258" t="str">
        <f t="shared" si="22"/>
        <v/>
      </c>
      <c r="FF12" s="258" t="str">
        <f t="shared" si="23"/>
        <v/>
      </c>
      <c r="FG12" s="258" t="str">
        <f t="shared" si="24"/>
        <v/>
      </c>
      <c r="FH12" s="258" t="str">
        <f t="shared" si="25"/>
        <v/>
      </c>
      <c r="FI12" s="257" t="str">
        <f t="shared" si="26"/>
        <v/>
      </c>
      <c r="FJ12" s="259" t="str">
        <f t="shared" si="27"/>
        <v/>
      </c>
      <c r="FK12" s="258" t="str">
        <f t="shared" si="28"/>
        <v/>
      </c>
      <c r="FL12" s="258" t="str">
        <f t="shared" si="29"/>
        <v/>
      </c>
      <c r="FM12" s="258" t="str">
        <f t="shared" si="30"/>
        <v/>
      </c>
      <c r="FN12" s="258"/>
      <c r="FO12" s="258"/>
      <c r="FP12" s="258"/>
      <c r="FQ12" s="258"/>
      <c r="FR12" s="258"/>
      <c r="FS12" s="258"/>
      <c r="FT12" s="258"/>
      <c r="FU12" s="258"/>
      <c r="FV12" s="258" t="str">
        <f t="shared" si="31"/>
        <v/>
      </c>
      <c r="FW12" s="258" t="str">
        <f t="shared" si="32"/>
        <v/>
      </c>
      <c r="FX12" s="258" t="str">
        <f t="shared" si="33"/>
        <v/>
      </c>
      <c r="FY12" s="258"/>
      <c r="FZ12" s="258"/>
      <c r="GA12" s="258"/>
      <c r="GB12" s="258"/>
      <c r="GC12" s="258"/>
      <c r="GD12" s="258"/>
      <c r="GE12" s="258"/>
      <c r="GF12" s="258"/>
      <c r="GG12" s="258"/>
      <c r="GH12" s="258"/>
      <c r="GI12" s="258"/>
      <c r="GJ12" s="258"/>
      <c r="GK12" s="258"/>
      <c r="GL12" s="258"/>
      <c r="GM12" s="258"/>
      <c r="GN12" s="258"/>
      <c r="GO12" s="258" t="s">
        <v>263</v>
      </c>
      <c r="GP12" s="258"/>
      <c r="GQ12" s="258"/>
      <c r="GR12" s="258"/>
      <c r="GS12" s="258"/>
    </row>
    <row r="13" spans="1:201" s="270" customFormat="1" ht="79.5" customHeight="1">
      <c r="A13" s="286" t="str">
        <f t="shared" si="36"/>
        <v>114學年度第一學期</v>
      </c>
      <c r="B13" s="258"/>
      <c r="C13" s="396"/>
      <c r="D13" s="271" t="s">
        <v>59</v>
      </c>
      <c r="E13" s="271"/>
      <c r="F13" s="271"/>
      <c r="G13" s="272"/>
      <c r="H13" s="397"/>
      <c r="I13" s="397"/>
      <c r="J13" s="397"/>
      <c r="K13" s="397"/>
      <c r="L13" s="397"/>
      <c r="M13" s="398"/>
      <c r="N13" s="399"/>
      <c r="O13" s="242" t="s">
        <v>906</v>
      </c>
      <c r="P13" s="272" t="s">
        <v>865</v>
      </c>
      <c r="Q13" s="400"/>
      <c r="R13" s="401"/>
      <c r="S13" s="402"/>
      <c r="T13" s="403"/>
      <c r="U13" s="403"/>
      <c r="V13" s="403"/>
      <c r="W13" s="414"/>
      <c r="X13" s="403"/>
      <c r="Y13" s="403"/>
      <c r="Z13" s="403"/>
      <c r="AA13" s="403"/>
      <c r="AB13" s="403"/>
      <c r="AC13" s="403"/>
      <c r="AD13" s="403"/>
      <c r="AE13" s="403"/>
      <c r="AF13" s="404"/>
      <c r="AG13" s="405"/>
      <c r="AH13" s="405"/>
      <c r="AI13" s="405"/>
      <c r="AJ13" s="405"/>
      <c r="AK13" s="397"/>
      <c r="AL13" s="397"/>
      <c r="AM13" s="397"/>
      <c r="AN13" s="397"/>
      <c r="AO13" s="406"/>
      <c r="AP13" s="406"/>
      <c r="AQ13" s="415"/>
      <c r="AR13" s="415"/>
      <c r="AS13" s="396"/>
      <c r="AT13" s="396"/>
      <c r="AU13" s="396"/>
      <c r="AV13" s="396"/>
      <c r="AW13" s="396"/>
      <c r="AX13" s="396"/>
      <c r="AY13" s="408"/>
      <c r="AZ13" s="408"/>
      <c r="BA13" s="408"/>
      <c r="BB13" s="408"/>
      <c r="BC13" s="416"/>
      <c r="BD13" s="410"/>
      <c r="BE13" s="411"/>
      <c r="BF13" s="411"/>
      <c r="BG13" s="411"/>
      <c r="BH13" s="411"/>
      <c r="BI13" s="396"/>
      <c r="BJ13" s="396"/>
      <c r="BK13" s="396"/>
      <c r="BL13" s="396"/>
      <c r="BM13" s="396"/>
      <c r="BN13" s="396"/>
      <c r="BO13" s="396"/>
      <c r="BP13" s="396"/>
      <c r="BQ13" s="396"/>
      <c r="BR13" s="396"/>
      <c r="BS13" s="396"/>
      <c r="BT13" s="396"/>
      <c r="BU13" s="396"/>
      <c r="BV13" s="396"/>
      <c r="BW13" s="413" t="s">
        <v>1170</v>
      </c>
      <c r="BX13" s="413" t="s">
        <v>1171</v>
      </c>
      <c r="BY13" s="412"/>
      <c r="BZ13" s="413" t="s">
        <v>1170</v>
      </c>
      <c r="CA13" s="413" t="s">
        <v>1171</v>
      </c>
      <c r="CB13" s="412"/>
      <c r="CC13" s="412" t="s">
        <v>1172</v>
      </c>
      <c r="CD13" s="413" t="s">
        <v>1173</v>
      </c>
      <c r="CE13" s="412"/>
      <c r="CF13" s="412"/>
      <c r="CG13" s="412"/>
      <c r="CH13" s="413" t="s">
        <v>1174</v>
      </c>
      <c r="CI13" s="413" t="s">
        <v>1175</v>
      </c>
      <c r="CJ13" s="413" t="s">
        <v>1176</v>
      </c>
      <c r="CK13" s="412" t="s">
        <v>1177</v>
      </c>
      <c r="CL13" s="397"/>
      <c r="CM13" s="397"/>
      <c r="CN13" s="397"/>
      <c r="CO13" s="243">
        <f t="shared" si="0"/>
        <v>0</v>
      </c>
      <c r="CP13" s="287" t="s">
        <v>176</v>
      </c>
      <c r="CQ13" s="244" t="str">
        <f t="shared" si="1"/>
        <v/>
      </c>
      <c r="CR13" s="244" t="str">
        <f t="shared" si="2"/>
        <v/>
      </c>
      <c r="CS13" s="244">
        <v>0</v>
      </c>
      <c r="CT13" s="244" t="str">
        <f t="shared" si="34"/>
        <v/>
      </c>
      <c r="CU13" s="244" t="str">
        <f t="shared" si="3"/>
        <v/>
      </c>
      <c r="CV13" s="244" t="str">
        <f t="shared" si="4"/>
        <v/>
      </c>
      <c r="CW13" s="244" t="str">
        <f t="shared" si="5"/>
        <v/>
      </c>
      <c r="CX13" s="244" t="str">
        <f t="shared" si="6"/>
        <v/>
      </c>
      <c r="CY13" s="244" t="str">
        <f t="shared" si="7"/>
        <v/>
      </c>
      <c r="CZ13" s="244" t="str">
        <f t="shared" si="8"/>
        <v/>
      </c>
      <c r="DA13" s="260"/>
      <c r="DB13" s="260"/>
      <c r="DC13" s="261"/>
      <c r="DD13" s="261"/>
      <c r="DE13" s="262"/>
      <c r="DF13" s="263">
        <f>'編號 No6.家庭成員'!X$4</f>
        <v>1</v>
      </c>
      <c r="DG13" s="264">
        <f>'編號 No6.家庭成員'!N$23</f>
        <v>0</v>
      </c>
      <c r="DH13" s="264">
        <f>'編號 No6.家庭成員'!O$23</f>
        <v>0</v>
      </c>
      <c r="DI13" s="264">
        <f>'編號 No6.家庭成員'!P$23</f>
        <v>0</v>
      </c>
      <c r="DJ13" s="264">
        <f>'編號 No6.家庭成員'!Q$23</f>
        <v>0</v>
      </c>
      <c r="DK13" s="264">
        <f>'編號 No6.家庭成員'!R$23</f>
        <v>0</v>
      </c>
      <c r="DL13" s="265">
        <f t="shared" si="9"/>
        <v>0</v>
      </c>
      <c r="DM13" s="265">
        <f t="shared" si="10"/>
        <v>0</v>
      </c>
      <c r="DN13" s="265">
        <f t="shared" si="11"/>
        <v>0</v>
      </c>
      <c r="DO13" s="266" t="str">
        <f t="shared" si="12"/>
        <v>身份空白</v>
      </c>
      <c r="DP13" s="266" t="str">
        <f t="shared" si="13"/>
        <v>身份空白</v>
      </c>
      <c r="DQ13" s="266" t="str">
        <f t="shared" si="14"/>
        <v>身份空白</v>
      </c>
      <c r="DR13" s="267">
        <v>0</v>
      </c>
      <c r="DS13" s="267"/>
      <c r="DT13" s="267"/>
      <c r="DU13" s="267"/>
      <c r="DV13" s="267"/>
      <c r="DW13" s="267"/>
      <c r="DX13" s="267"/>
      <c r="DY13" s="267"/>
      <c r="DZ13" s="267"/>
      <c r="EA13" s="267"/>
      <c r="EB13" s="267">
        <f t="shared" si="35"/>
        <v>0</v>
      </c>
      <c r="EC13" s="267"/>
      <c r="ED13" s="267"/>
      <c r="EE13" s="267"/>
      <c r="EF13" s="267"/>
      <c r="EG13" s="267"/>
      <c r="EH13" s="267"/>
      <c r="EI13" s="267"/>
      <c r="EJ13" s="267"/>
      <c r="EK13" s="267"/>
      <c r="EL13" s="267"/>
      <c r="EM13" s="267"/>
      <c r="EN13" s="267"/>
      <c r="EO13" s="267"/>
      <c r="EP13" s="267"/>
      <c r="EQ13" s="267"/>
      <c r="ER13" s="267"/>
      <c r="ES13" s="267"/>
      <c r="ET13" s="267"/>
      <c r="EU13" s="258"/>
      <c r="EV13" s="258"/>
      <c r="EW13" s="258"/>
      <c r="EX13" s="257" t="str">
        <f t="shared" si="15"/>
        <v/>
      </c>
      <c r="EY13" s="257" t="str">
        <f t="shared" si="16"/>
        <v/>
      </c>
      <c r="EZ13" s="257" t="str">
        <f t="shared" si="17"/>
        <v/>
      </c>
      <c r="FA13" s="258" t="str">
        <f t="shared" si="18"/>
        <v/>
      </c>
      <c r="FB13" s="258" t="str">
        <f t="shared" si="19"/>
        <v/>
      </c>
      <c r="FC13" s="258" t="str">
        <f t="shared" si="20"/>
        <v/>
      </c>
      <c r="FD13" s="258" t="str">
        <f t="shared" si="21"/>
        <v/>
      </c>
      <c r="FE13" s="258" t="str">
        <f t="shared" si="22"/>
        <v/>
      </c>
      <c r="FF13" s="258" t="str">
        <f t="shared" si="23"/>
        <v/>
      </c>
      <c r="FG13" s="258" t="str">
        <f t="shared" si="24"/>
        <v/>
      </c>
      <c r="FH13" s="258" t="str">
        <f t="shared" si="25"/>
        <v/>
      </c>
      <c r="FI13" s="257" t="str">
        <f t="shared" si="26"/>
        <v/>
      </c>
      <c r="FJ13" s="259" t="str">
        <f t="shared" si="27"/>
        <v/>
      </c>
      <c r="FK13" s="258" t="str">
        <f t="shared" si="28"/>
        <v/>
      </c>
      <c r="FL13" s="258" t="str">
        <f t="shared" si="29"/>
        <v/>
      </c>
      <c r="FM13" s="258" t="str">
        <f t="shared" si="30"/>
        <v/>
      </c>
      <c r="FN13" s="258"/>
      <c r="FO13" s="258"/>
      <c r="FP13" s="258"/>
      <c r="FQ13" s="258"/>
      <c r="FR13" s="258"/>
      <c r="FS13" s="258"/>
      <c r="FT13" s="258"/>
      <c r="FU13" s="258"/>
      <c r="FV13" s="258" t="str">
        <f t="shared" si="31"/>
        <v/>
      </c>
      <c r="FW13" s="258" t="str">
        <f t="shared" si="32"/>
        <v/>
      </c>
      <c r="FX13" s="258" t="str">
        <f t="shared" si="33"/>
        <v/>
      </c>
      <c r="FY13" s="258"/>
      <c r="FZ13" s="258"/>
      <c r="GA13" s="258"/>
      <c r="GB13" s="258"/>
      <c r="GC13" s="258"/>
      <c r="GD13" s="258"/>
      <c r="GE13" s="258"/>
      <c r="GF13" s="258"/>
      <c r="GG13" s="258"/>
      <c r="GH13" s="258"/>
      <c r="GI13" s="258"/>
      <c r="GJ13" s="258"/>
      <c r="GK13" s="258"/>
      <c r="GL13" s="258"/>
      <c r="GM13" s="258"/>
      <c r="GN13" s="258"/>
      <c r="GO13" s="258" t="s">
        <v>263</v>
      </c>
      <c r="GP13" s="258"/>
      <c r="GQ13" s="258"/>
      <c r="GR13" s="258"/>
      <c r="GS13" s="258"/>
    </row>
    <row r="14" spans="1:201" s="270" customFormat="1" ht="79.5" customHeight="1">
      <c r="A14" s="286" t="str">
        <f t="shared" si="36"/>
        <v>114學年度第一學期</v>
      </c>
      <c r="B14" s="258"/>
      <c r="C14" s="396"/>
      <c r="D14" s="271" t="s">
        <v>60</v>
      </c>
      <c r="E14" s="271"/>
      <c r="F14" s="271"/>
      <c r="G14" s="272"/>
      <c r="H14" s="397"/>
      <c r="I14" s="397"/>
      <c r="J14" s="397"/>
      <c r="K14" s="397"/>
      <c r="L14" s="397"/>
      <c r="M14" s="398"/>
      <c r="N14" s="399"/>
      <c r="O14" s="242" t="s">
        <v>906</v>
      </c>
      <c r="P14" s="272" t="s">
        <v>865</v>
      </c>
      <c r="Q14" s="400"/>
      <c r="R14" s="401"/>
      <c r="S14" s="402"/>
      <c r="T14" s="403"/>
      <c r="U14" s="403"/>
      <c r="V14" s="403"/>
      <c r="W14" s="414"/>
      <c r="X14" s="403"/>
      <c r="Y14" s="403"/>
      <c r="Z14" s="403"/>
      <c r="AA14" s="403"/>
      <c r="AB14" s="403"/>
      <c r="AC14" s="403"/>
      <c r="AD14" s="403"/>
      <c r="AE14" s="403"/>
      <c r="AF14" s="404"/>
      <c r="AG14" s="405"/>
      <c r="AH14" s="405"/>
      <c r="AI14" s="405"/>
      <c r="AJ14" s="405"/>
      <c r="AK14" s="397"/>
      <c r="AL14" s="397"/>
      <c r="AM14" s="397"/>
      <c r="AN14" s="397"/>
      <c r="AO14" s="406"/>
      <c r="AP14" s="406"/>
      <c r="AQ14" s="415"/>
      <c r="AR14" s="415"/>
      <c r="AS14" s="396"/>
      <c r="AT14" s="396"/>
      <c r="AU14" s="396"/>
      <c r="AV14" s="396"/>
      <c r="AW14" s="396"/>
      <c r="AX14" s="396"/>
      <c r="AY14" s="408"/>
      <c r="AZ14" s="408"/>
      <c r="BA14" s="408"/>
      <c r="BB14" s="408"/>
      <c r="BC14" s="416"/>
      <c r="BD14" s="410"/>
      <c r="BE14" s="411"/>
      <c r="BF14" s="411"/>
      <c r="BG14" s="411"/>
      <c r="BH14" s="411"/>
      <c r="BI14" s="396"/>
      <c r="BJ14" s="396"/>
      <c r="BK14" s="396"/>
      <c r="BL14" s="396"/>
      <c r="BM14" s="396"/>
      <c r="BN14" s="396"/>
      <c r="BO14" s="396"/>
      <c r="BP14" s="396"/>
      <c r="BQ14" s="396"/>
      <c r="BR14" s="396"/>
      <c r="BS14" s="396"/>
      <c r="BT14" s="396"/>
      <c r="BU14" s="396"/>
      <c r="BV14" s="396"/>
      <c r="BW14" s="413" t="s">
        <v>1170</v>
      </c>
      <c r="BX14" s="413" t="s">
        <v>1171</v>
      </c>
      <c r="BY14" s="412"/>
      <c r="BZ14" s="413" t="s">
        <v>1170</v>
      </c>
      <c r="CA14" s="413" t="s">
        <v>1171</v>
      </c>
      <c r="CB14" s="412"/>
      <c r="CC14" s="412" t="s">
        <v>1172</v>
      </c>
      <c r="CD14" s="413" t="s">
        <v>1173</v>
      </c>
      <c r="CE14" s="412"/>
      <c r="CF14" s="412"/>
      <c r="CG14" s="412"/>
      <c r="CH14" s="413" t="s">
        <v>1174</v>
      </c>
      <c r="CI14" s="413" t="s">
        <v>1175</v>
      </c>
      <c r="CJ14" s="413" t="s">
        <v>1176</v>
      </c>
      <c r="CK14" s="412" t="s">
        <v>1177</v>
      </c>
      <c r="CL14" s="397"/>
      <c r="CM14" s="397"/>
      <c r="CN14" s="397"/>
      <c r="CO14" s="243">
        <f t="shared" si="0"/>
        <v>0</v>
      </c>
      <c r="CP14" s="287" t="s">
        <v>176</v>
      </c>
      <c r="CQ14" s="244" t="str">
        <f t="shared" si="1"/>
        <v/>
      </c>
      <c r="CR14" s="244" t="str">
        <f t="shared" si="2"/>
        <v/>
      </c>
      <c r="CS14" s="244">
        <v>0</v>
      </c>
      <c r="CT14" s="244" t="str">
        <f t="shared" si="34"/>
        <v/>
      </c>
      <c r="CU14" s="244" t="str">
        <f t="shared" si="3"/>
        <v/>
      </c>
      <c r="CV14" s="244" t="str">
        <f t="shared" si="4"/>
        <v/>
      </c>
      <c r="CW14" s="244" t="str">
        <f t="shared" si="5"/>
        <v/>
      </c>
      <c r="CX14" s="244" t="str">
        <f t="shared" si="6"/>
        <v/>
      </c>
      <c r="CY14" s="244" t="str">
        <f t="shared" si="7"/>
        <v/>
      </c>
      <c r="CZ14" s="244" t="str">
        <f t="shared" si="8"/>
        <v/>
      </c>
      <c r="DA14" s="260"/>
      <c r="DB14" s="260"/>
      <c r="DC14" s="261"/>
      <c r="DD14" s="261"/>
      <c r="DE14" s="262"/>
      <c r="DF14" s="274">
        <f>'編號 No7.家庭成員'!X$4</f>
        <v>1</v>
      </c>
      <c r="DG14" s="264">
        <f>'編號 No7.家庭成員'!N$23</f>
        <v>0</v>
      </c>
      <c r="DH14" s="264">
        <f>'編號 No7.家庭成員'!O$23</f>
        <v>0</v>
      </c>
      <c r="DI14" s="264">
        <f>'編號 No7.家庭成員'!P$23</f>
        <v>0</v>
      </c>
      <c r="DJ14" s="264">
        <f>'編號 No7.家庭成員'!Q$23</f>
        <v>0</v>
      </c>
      <c r="DK14" s="264">
        <f>'編號 No7.家庭成員'!R$23</f>
        <v>0</v>
      </c>
      <c r="DL14" s="265">
        <f t="shared" si="9"/>
        <v>0</v>
      </c>
      <c r="DM14" s="265">
        <f t="shared" si="10"/>
        <v>0</v>
      </c>
      <c r="DN14" s="265">
        <f t="shared" si="11"/>
        <v>0</v>
      </c>
      <c r="DO14" s="266" t="str">
        <f t="shared" si="12"/>
        <v>身份空白</v>
      </c>
      <c r="DP14" s="266" t="str">
        <f t="shared" si="13"/>
        <v>身份空白</v>
      </c>
      <c r="DQ14" s="266" t="str">
        <f t="shared" si="14"/>
        <v>身份空白</v>
      </c>
      <c r="DR14" s="267">
        <v>0</v>
      </c>
      <c r="DS14" s="267"/>
      <c r="DT14" s="267"/>
      <c r="DU14" s="267"/>
      <c r="DV14" s="267"/>
      <c r="DW14" s="267"/>
      <c r="DX14" s="267"/>
      <c r="DY14" s="267"/>
      <c r="DZ14" s="267"/>
      <c r="EA14" s="267"/>
      <c r="EB14" s="267">
        <f t="shared" si="35"/>
        <v>0</v>
      </c>
      <c r="EC14" s="267"/>
      <c r="ED14" s="267"/>
      <c r="EE14" s="267"/>
      <c r="EF14" s="267"/>
      <c r="EG14" s="267"/>
      <c r="EH14" s="267"/>
      <c r="EI14" s="267"/>
      <c r="EJ14" s="267"/>
      <c r="EK14" s="267"/>
      <c r="EL14" s="267"/>
      <c r="EM14" s="267"/>
      <c r="EN14" s="267"/>
      <c r="EO14" s="267"/>
      <c r="EP14" s="267"/>
      <c r="EQ14" s="267"/>
      <c r="ER14" s="267"/>
      <c r="ES14" s="267"/>
      <c r="ET14" s="267"/>
      <c r="EU14" s="258"/>
      <c r="EV14" s="258"/>
      <c r="EW14" s="258"/>
      <c r="EX14" s="257" t="str">
        <f t="shared" si="15"/>
        <v/>
      </c>
      <c r="EY14" s="257" t="str">
        <f t="shared" si="16"/>
        <v/>
      </c>
      <c r="EZ14" s="257" t="str">
        <f t="shared" si="17"/>
        <v/>
      </c>
      <c r="FA14" s="258" t="str">
        <f t="shared" si="18"/>
        <v/>
      </c>
      <c r="FB14" s="258" t="str">
        <f t="shared" si="19"/>
        <v/>
      </c>
      <c r="FC14" s="258" t="str">
        <f t="shared" si="20"/>
        <v/>
      </c>
      <c r="FD14" s="258" t="str">
        <f t="shared" si="21"/>
        <v/>
      </c>
      <c r="FE14" s="258" t="str">
        <f t="shared" si="22"/>
        <v/>
      </c>
      <c r="FF14" s="258" t="str">
        <f t="shared" si="23"/>
        <v/>
      </c>
      <c r="FG14" s="258" t="str">
        <f t="shared" si="24"/>
        <v/>
      </c>
      <c r="FH14" s="258" t="str">
        <f t="shared" si="25"/>
        <v/>
      </c>
      <c r="FI14" s="257" t="str">
        <f t="shared" si="26"/>
        <v/>
      </c>
      <c r="FJ14" s="259" t="str">
        <f t="shared" si="27"/>
        <v/>
      </c>
      <c r="FK14" s="258" t="str">
        <f t="shared" si="28"/>
        <v/>
      </c>
      <c r="FL14" s="258" t="str">
        <f t="shared" si="29"/>
        <v/>
      </c>
      <c r="FM14" s="258" t="str">
        <f t="shared" si="30"/>
        <v/>
      </c>
      <c r="FN14" s="258"/>
      <c r="FO14" s="258"/>
      <c r="FP14" s="258"/>
      <c r="FQ14" s="258"/>
      <c r="FR14" s="258"/>
      <c r="FS14" s="258"/>
      <c r="FT14" s="258"/>
      <c r="FU14" s="258"/>
      <c r="FV14" s="258" t="str">
        <f t="shared" si="31"/>
        <v/>
      </c>
      <c r="FW14" s="258" t="str">
        <f t="shared" si="32"/>
        <v/>
      </c>
      <c r="FX14" s="258" t="str">
        <f t="shared" si="33"/>
        <v/>
      </c>
      <c r="FY14" s="258"/>
      <c r="FZ14" s="258"/>
      <c r="GA14" s="258"/>
      <c r="GB14" s="258"/>
      <c r="GC14" s="258"/>
      <c r="GD14" s="258"/>
      <c r="GE14" s="258"/>
      <c r="GF14" s="258"/>
      <c r="GG14" s="258"/>
      <c r="GH14" s="258"/>
      <c r="GI14" s="258"/>
      <c r="GJ14" s="258"/>
      <c r="GK14" s="258"/>
      <c r="GL14" s="258"/>
      <c r="GM14" s="258"/>
      <c r="GN14" s="258"/>
      <c r="GO14" s="258" t="s">
        <v>263</v>
      </c>
      <c r="GP14" s="258"/>
      <c r="GQ14" s="258"/>
      <c r="GR14" s="258"/>
      <c r="GS14" s="258"/>
    </row>
    <row r="15" spans="1:201" s="270" customFormat="1" ht="79.5" customHeight="1">
      <c r="A15" s="286" t="str">
        <f t="shared" si="36"/>
        <v>114學年度第一學期</v>
      </c>
      <c r="B15" s="258"/>
      <c r="C15" s="396"/>
      <c r="D15" s="271" t="s">
        <v>61</v>
      </c>
      <c r="E15" s="271"/>
      <c r="F15" s="271"/>
      <c r="G15" s="272"/>
      <c r="H15" s="397"/>
      <c r="I15" s="397"/>
      <c r="J15" s="397"/>
      <c r="K15" s="397"/>
      <c r="L15" s="397"/>
      <c r="M15" s="398"/>
      <c r="N15" s="399"/>
      <c r="O15" s="242" t="s">
        <v>906</v>
      </c>
      <c r="P15" s="272" t="s">
        <v>865</v>
      </c>
      <c r="Q15" s="400"/>
      <c r="R15" s="401"/>
      <c r="S15" s="402"/>
      <c r="T15" s="403"/>
      <c r="U15" s="403"/>
      <c r="V15" s="403"/>
      <c r="W15" s="414"/>
      <c r="X15" s="403"/>
      <c r="Y15" s="403"/>
      <c r="Z15" s="403"/>
      <c r="AA15" s="403"/>
      <c r="AB15" s="403"/>
      <c r="AC15" s="403"/>
      <c r="AD15" s="403"/>
      <c r="AE15" s="403"/>
      <c r="AF15" s="404"/>
      <c r="AG15" s="405"/>
      <c r="AH15" s="405"/>
      <c r="AI15" s="405"/>
      <c r="AJ15" s="405"/>
      <c r="AK15" s="397"/>
      <c r="AL15" s="397"/>
      <c r="AM15" s="397"/>
      <c r="AN15" s="397"/>
      <c r="AO15" s="406"/>
      <c r="AP15" s="406"/>
      <c r="AQ15" s="415"/>
      <c r="AR15" s="415"/>
      <c r="AS15" s="396"/>
      <c r="AT15" s="396"/>
      <c r="AU15" s="396"/>
      <c r="AV15" s="396"/>
      <c r="AW15" s="396"/>
      <c r="AX15" s="396"/>
      <c r="AY15" s="408"/>
      <c r="AZ15" s="408"/>
      <c r="BA15" s="408"/>
      <c r="BB15" s="408"/>
      <c r="BC15" s="416"/>
      <c r="BD15" s="410"/>
      <c r="BE15" s="411"/>
      <c r="BF15" s="411"/>
      <c r="BG15" s="411"/>
      <c r="BH15" s="411"/>
      <c r="BI15" s="396"/>
      <c r="BJ15" s="396"/>
      <c r="BK15" s="396"/>
      <c r="BL15" s="396"/>
      <c r="BM15" s="396"/>
      <c r="BN15" s="396"/>
      <c r="BO15" s="396"/>
      <c r="BP15" s="396"/>
      <c r="BQ15" s="396"/>
      <c r="BR15" s="396"/>
      <c r="BS15" s="396"/>
      <c r="BT15" s="396"/>
      <c r="BU15" s="396"/>
      <c r="BV15" s="396"/>
      <c r="BW15" s="413" t="s">
        <v>1170</v>
      </c>
      <c r="BX15" s="413" t="s">
        <v>1171</v>
      </c>
      <c r="BY15" s="412"/>
      <c r="BZ15" s="413" t="s">
        <v>1170</v>
      </c>
      <c r="CA15" s="413" t="s">
        <v>1171</v>
      </c>
      <c r="CB15" s="412"/>
      <c r="CC15" s="412" t="s">
        <v>1172</v>
      </c>
      <c r="CD15" s="413" t="s">
        <v>1173</v>
      </c>
      <c r="CE15" s="412"/>
      <c r="CF15" s="412"/>
      <c r="CG15" s="412"/>
      <c r="CH15" s="413" t="s">
        <v>1174</v>
      </c>
      <c r="CI15" s="413" t="s">
        <v>1175</v>
      </c>
      <c r="CJ15" s="413" t="s">
        <v>1176</v>
      </c>
      <c r="CK15" s="412" t="s">
        <v>1177</v>
      </c>
      <c r="CL15" s="397"/>
      <c r="CM15" s="397"/>
      <c r="CN15" s="397"/>
      <c r="CO15" s="243">
        <f t="shared" si="0"/>
        <v>0</v>
      </c>
      <c r="CP15" s="287" t="s">
        <v>176</v>
      </c>
      <c r="CQ15" s="244" t="str">
        <f t="shared" si="1"/>
        <v/>
      </c>
      <c r="CR15" s="244" t="str">
        <f t="shared" si="2"/>
        <v/>
      </c>
      <c r="CS15" s="244">
        <v>0</v>
      </c>
      <c r="CT15" s="244" t="str">
        <f t="shared" si="34"/>
        <v/>
      </c>
      <c r="CU15" s="244" t="str">
        <f t="shared" si="3"/>
        <v/>
      </c>
      <c r="CV15" s="244" t="str">
        <f t="shared" si="4"/>
        <v/>
      </c>
      <c r="CW15" s="244" t="str">
        <f t="shared" si="5"/>
        <v/>
      </c>
      <c r="CX15" s="244" t="str">
        <f t="shared" si="6"/>
        <v/>
      </c>
      <c r="CY15" s="244" t="str">
        <f t="shared" si="7"/>
        <v/>
      </c>
      <c r="CZ15" s="244" t="str">
        <f t="shared" si="8"/>
        <v/>
      </c>
      <c r="DA15" s="260"/>
      <c r="DB15" s="260"/>
      <c r="DC15" s="261"/>
      <c r="DD15" s="261"/>
      <c r="DE15" s="262"/>
      <c r="DF15" s="274">
        <f>'編號 No8.家庭成員'!X$4</f>
        <v>1</v>
      </c>
      <c r="DG15" s="264">
        <f>'編號 No8.家庭成員'!N$23</f>
        <v>0</v>
      </c>
      <c r="DH15" s="264">
        <f>'編號 No8.家庭成員'!O$23</f>
        <v>0</v>
      </c>
      <c r="DI15" s="264">
        <f>'編號 No8.家庭成員'!P$23</f>
        <v>0</v>
      </c>
      <c r="DJ15" s="264">
        <f>'編號 No8.家庭成員'!Q$23</f>
        <v>0</v>
      </c>
      <c r="DK15" s="264">
        <f>'編號 No8.家庭成員'!R$23</f>
        <v>0</v>
      </c>
      <c r="DL15" s="265">
        <f t="shared" si="9"/>
        <v>0</v>
      </c>
      <c r="DM15" s="265">
        <f t="shared" si="10"/>
        <v>0</v>
      </c>
      <c r="DN15" s="265">
        <f t="shared" si="11"/>
        <v>0</v>
      </c>
      <c r="DO15" s="266" t="str">
        <f t="shared" si="12"/>
        <v>身份空白</v>
      </c>
      <c r="DP15" s="266" t="str">
        <f t="shared" si="13"/>
        <v>身份空白</v>
      </c>
      <c r="DQ15" s="266" t="str">
        <f t="shared" si="14"/>
        <v>身份空白</v>
      </c>
      <c r="DR15" s="267">
        <v>0</v>
      </c>
      <c r="DS15" s="267"/>
      <c r="DT15" s="267"/>
      <c r="DU15" s="267"/>
      <c r="DV15" s="267"/>
      <c r="DW15" s="267"/>
      <c r="DX15" s="267"/>
      <c r="DY15" s="267"/>
      <c r="DZ15" s="267"/>
      <c r="EA15" s="267"/>
      <c r="EB15" s="267">
        <f t="shared" si="35"/>
        <v>0</v>
      </c>
      <c r="EC15" s="267"/>
      <c r="ED15" s="267"/>
      <c r="EE15" s="267"/>
      <c r="EF15" s="267"/>
      <c r="EG15" s="267"/>
      <c r="EH15" s="267"/>
      <c r="EI15" s="267"/>
      <c r="EJ15" s="267"/>
      <c r="EK15" s="267"/>
      <c r="EL15" s="267"/>
      <c r="EM15" s="267"/>
      <c r="EN15" s="267"/>
      <c r="EO15" s="267"/>
      <c r="EP15" s="267"/>
      <c r="EQ15" s="267"/>
      <c r="ER15" s="267"/>
      <c r="ES15" s="267"/>
      <c r="ET15" s="267"/>
      <c r="EU15" s="258"/>
      <c r="EV15" s="258"/>
      <c r="EW15" s="258"/>
      <c r="EX15" s="257" t="str">
        <f t="shared" si="15"/>
        <v/>
      </c>
      <c r="EY15" s="257" t="str">
        <f t="shared" si="16"/>
        <v/>
      </c>
      <c r="EZ15" s="257" t="str">
        <f t="shared" si="17"/>
        <v/>
      </c>
      <c r="FA15" s="258" t="str">
        <f t="shared" si="18"/>
        <v/>
      </c>
      <c r="FB15" s="258" t="str">
        <f t="shared" si="19"/>
        <v/>
      </c>
      <c r="FC15" s="258" t="str">
        <f t="shared" si="20"/>
        <v/>
      </c>
      <c r="FD15" s="258" t="str">
        <f t="shared" si="21"/>
        <v/>
      </c>
      <c r="FE15" s="258" t="str">
        <f t="shared" si="22"/>
        <v/>
      </c>
      <c r="FF15" s="258" t="str">
        <f t="shared" si="23"/>
        <v/>
      </c>
      <c r="FG15" s="258" t="str">
        <f t="shared" si="24"/>
        <v/>
      </c>
      <c r="FH15" s="258" t="str">
        <f t="shared" si="25"/>
        <v/>
      </c>
      <c r="FI15" s="257" t="str">
        <f t="shared" si="26"/>
        <v/>
      </c>
      <c r="FJ15" s="259" t="str">
        <f t="shared" si="27"/>
        <v/>
      </c>
      <c r="FK15" s="258" t="str">
        <f t="shared" si="28"/>
        <v/>
      </c>
      <c r="FL15" s="258" t="str">
        <f t="shared" si="29"/>
        <v/>
      </c>
      <c r="FM15" s="258" t="str">
        <f t="shared" si="30"/>
        <v/>
      </c>
      <c r="FN15" s="258"/>
      <c r="FO15" s="258"/>
      <c r="FP15" s="258"/>
      <c r="FQ15" s="258"/>
      <c r="FR15" s="258"/>
      <c r="FS15" s="258"/>
      <c r="FT15" s="258"/>
      <c r="FU15" s="258"/>
      <c r="FV15" s="258" t="str">
        <f t="shared" si="31"/>
        <v/>
      </c>
      <c r="FW15" s="258" t="str">
        <f t="shared" si="32"/>
        <v/>
      </c>
      <c r="FX15" s="258" t="str">
        <f t="shared" si="33"/>
        <v/>
      </c>
      <c r="FY15" s="258"/>
      <c r="FZ15" s="258"/>
      <c r="GA15" s="258"/>
      <c r="GB15" s="258"/>
      <c r="GC15" s="258"/>
      <c r="GD15" s="258"/>
      <c r="GE15" s="258"/>
      <c r="GF15" s="258"/>
      <c r="GG15" s="258"/>
      <c r="GH15" s="258"/>
      <c r="GI15" s="258"/>
      <c r="GJ15" s="258"/>
      <c r="GK15" s="258"/>
      <c r="GL15" s="258"/>
      <c r="GM15" s="258"/>
      <c r="GN15" s="258"/>
      <c r="GO15" s="258" t="s">
        <v>263</v>
      </c>
      <c r="GP15" s="258"/>
      <c r="GQ15" s="258"/>
      <c r="GR15" s="258"/>
      <c r="GS15" s="258"/>
    </row>
    <row r="16" spans="1:201" s="270" customFormat="1" ht="79.5" customHeight="1">
      <c r="A16" s="286" t="str">
        <f t="shared" si="36"/>
        <v>114學年度第一學期</v>
      </c>
      <c r="B16" s="258"/>
      <c r="C16" s="396"/>
      <c r="D16" s="271" t="s">
        <v>62</v>
      </c>
      <c r="E16" s="271"/>
      <c r="F16" s="271"/>
      <c r="G16" s="272"/>
      <c r="H16" s="397"/>
      <c r="I16" s="397"/>
      <c r="J16" s="397"/>
      <c r="K16" s="397"/>
      <c r="L16" s="397"/>
      <c r="M16" s="398"/>
      <c r="N16" s="399"/>
      <c r="O16" s="242" t="s">
        <v>906</v>
      </c>
      <c r="P16" s="272" t="s">
        <v>865</v>
      </c>
      <c r="Q16" s="400"/>
      <c r="R16" s="401"/>
      <c r="S16" s="402"/>
      <c r="T16" s="403"/>
      <c r="U16" s="403"/>
      <c r="V16" s="403"/>
      <c r="W16" s="414"/>
      <c r="X16" s="403"/>
      <c r="Y16" s="403"/>
      <c r="Z16" s="403"/>
      <c r="AA16" s="403"/>
      <c r="AB16" s="403"/>
      <c r="AC16" s="403"/>
      <c r="AD16" s="403"/>
      <c r="AE16" s="403"/>
      <c r="AF16" s="404"/>
      <c r="AG16" s="405"/>
      <c r="AH16" s="405"/>
      <c r="AI16" s="405"/>
      <c r="AJ16" s="405"/>
      <c r="AK16" s="397"/>
      <c r="AL16" s="397"/>
      <c r="AM16" s="397"/>
      <c r="AN16" s="397"/>
      <c r="AO16" s="406"/>
      <c r="AP16" s="406"/>
      <c r="AQ16" s="415"/>
      <c r="AR16" s="415"/>
      <c r="AS16" s="396"/>
      <c r="AT16" s="396"/>
      <c r="AU16" s="396"/>
      <c r="AV16" s="396"/>
      <c r="AW16" s="396"/>
      <c r="AX16" s="396"/>
      <c r="AY16" s="408"/>
      <c r="AZ16" s="408"/>
      <c r="BA16" s="408"/>
      <c r="BB16" s="408"/>
      <c r="BC16" s="416"/>
      <c r="BD16" s="410"/>
      <c r="BE16" s="411"/>
      <c r="BF16" s="411"/>
      <c r="BG16" s="411"/>
      <c r="BH16" s="411"/>
      <c r="BI16" s="396"/>
      <c r="BJ16" s="396"/>
      <c r="BK16" s="396"/>
      <c r="BL16" s="396"/>
      <c r="BM16" s="396"/>
      <c r="BN16" s="396"/>
      <c r="BO16" s="396"/>
      <c r="BP16" s="396"/>
      <c r="BQ16" s="396"/>
      <c r="BR16" s="396"/>
      <c r="BS16" s="396"/>
      <c r="BT16" s="396"/>
      <c r="BU16" s="396"/>
      <c r="BV16" s="396"/>
      <c r="BW16" s="413" t="s">
        <v>1170</v>
      </c>
      <c r="BX16" s="413" t="s">
        <v>1171</v>
      </c>
      <c r="BY16" s="412"/>
      <c r="BZ16" s="413" t="s">
        <v>1170</v>
      </c>
      <c r="CA16" s="413" t="s">
        <v>1171</v>
      </c>
      <c r="CB16" s="412"/>
      <c r="CC16" s="412" t="s">
        <v>1172</v>
      </c>
      <c r="CD16" s="413" t="s">
        <v>1173</v>
      </c>
      <c r="CE16" s="412"/>
      <c r="CF16" s="412"/>
      <c r="CG16" s="412"/>
      <c r="CH16" s="413" t="s">
        <v>1174</v>
      </c>
      <c r="CI16" s="413" t="s">
        <v>1175</v>
      </c>
      <c r="CJ16" s="413" t="s">
        <v>1176</v>
      </c>
      <c r="CK16" s="412" t="s">
        <v>1177</v>
      </c>
      <c r="CL16" s="397"/>
      <c r="CM16" s="397"/>
      <c r="CN16" s="397"/>
      <c r="CO16" s="243">
        <f t="shared" si="0"/>
        <v>0</v>
      </c>
      <c r="CP16" s="287" t="s">
        <v>176</v>
      </c>
      <c r="CQ16" s="244" t="str">
        <f t="shared" si="1"/>
        <v/>
      </c>
      <c r="CR16" s="244" t="str">
        <f t="shared" si="2"/>
        <v/>
      </c>
      <c r="CS16" s="244">
        <v>0</v>
      </c>
      <c r="CT16" s="244" t="str">
        <f t="shared" si="34"/>
        <v/>
      </c>
      <c r="CU16" s="244" t="str">
        <f t="shared" si="3"/>
        <v/>
      </c>
      <c r="CV16" s="244" t="str">
        <f t="shared" si="4"/>
        <v/>
      </c>
      <c r="CW16" s="244" t="str">
        <f t="shared" si="5"/>
        <v/>
      </c>
      <c r="CX16" s="244" t="str">
        <f t="shared" si="6"/>
        <v/>
      </c>
      <c r="CY16" s="244" t="str">
        <f t="shared" si="7"/>
        <v/>
      </c>
      <c r="CZ16" s="244" t="str">
        <f t="shared" si="8"/>
        <v/>
      </c>
      <c r="DA16" s="260"/>
      <c r="DB16" s="260"/>
      <c r="DC16" s="261"/>
      <c r="DD16" s="261"/>
      <c r="DE16" s="262"/>
      <c r="DF16" s="274">
        <f>'編號 No9.家庭成員'!X$4</f>
        <v>1</v>
      </c>
      <c r="DG16" s="264">
        <f>'編號 No9.家庭成員'!N$23</f>
        <v>0</v>
      </c>
      <c r="DH16" s="264">
        <f>'編號 No9.家庭成員'!O$23</f>
        <v>0</v>
      </c>
      <c r="DI16" s="264">
        <f>'編號 No9.家庭成員'!P$23</f>
        <v>0</v>
      </c>
      <c r="DJ16" s="264">
        <f>'編號 No9.家庭成員'!Q$23</f>
        <v>0</v>
      </c>
      <c r="DK16" s="264">
        <f>'編號 No9.家庭成員'!R$23</f>
        <v>0</v>
      </c>
      <c r="DL16" s="265">
        <f t="shared" si="9"/>
        <v>0</v>
      </c>
      <c r="DM16" s="265">
        <f t="shared" si="10"/>
        <v>0</v>
      </c>
      <c r="DN16" s="265">
        <f t="shared" si="11"/>
        <v>0</v>
      </c>
      <c r="DO16" s="266" t="str">
        <f t="shared" si="12"/>
        <v>身份空白</v>
      </c>
      <c r="DP16" s="266" t="str">
        <f t="shared" si="13"/>
        <v>身份空白</v>
      </c>
      <c r="DQ16" s="266" t="str">
        <f t="shared" si="14"/>
        <v>身份空白</v>
      </c>
      <c r="DR16" s="267">
        <v>0</v>
      </c>
      <c r="DS16" s="267"/>
      <c r="DT16" s="267"/>
      <c r="DU16" s="267"/>
      <c r="DV16" s="267"/>
      <c r="DW16" s="267"/>
      <c r="DX16" s="267"/>
      <c r="DY16" s="267"/>
      <c r="DZ16" s="267"/>
      <c r="EA16" s="267"/>
      <c r="EB16" s="267">
        <f t="shared" si="35"/>
        <v>0</v>
      </c>
      <c r="EC16" s="267"/>
      <c r="ED16" s="267"/>
      <c r="EE16" s="267"/>
      <c r="EF16" s="267"/>
      <c r="EG16" s="267"/>
      <c r="EH16" s="267"/>
      <c r="EI16" s="267"/>
      <c r="EJ16" s="267"/>
      <c r="EK16" s="267"/>
      <c r="EL16" s="267"/>
      <c r="EM16" s="267"/>
      <c r="EN16" s="267"/>
      <c r="EO16" s="267"/>
      <c r="EP16" s="267"/>
      <c r="EQ16" s="267"/>
      <c r="ER16" s="267"/>
      <c r="ES16" s="267"/>
      <c r="ET16" s="267"/>
      <c r="EU16" s="258"/>
      <c r="EV16" s="258"/>
      <c r="EW16" s="258"/>
      <c r="EX16" s="257" t="str">
        <f t="shared" si="15"/>
        <v/>
      </c>
      <c r="EY16" s="257" t="str">
        <f t="shared" si="16"/>
        <v/>
      </c>
      <c r="EZ16" s="257" t="str">
        <f t="shared" si="17"/>
        <v/>
      </c>
      <c r="FA16" s="258" t="str">
        <f t="shared" si="18"/>
        <v/>
      </c>
      <c r="FB16" s="258" t="str">
        <f t="shared" si="19"/>
        <v/>
      </c>
      <c r="FC16" s="258" t="str">
        <f t="shared" si="20"/>
        <v/>
      </c>
      <c r="FD16" s="258" t="str">
        <f t="shared" si="21"/>
        <v/>
      </c>
      <c r="FE16" s="258" t="str">
        <f t="shared" si="22"/>
        <v/>
      </c>
      <c r="FF16" s="258" t="str">
        <f t="shared" si="23"/>
        <v/>
      </c>
      <c r="FG16" s="258" t="str">
        <f t="shared" si="24"/>
        <v/>
      </c>
      <c r="FH16" s="258" t="str">
        <f t="shared" si="25"/>
        <v/>
      </c>
      <c r="FI16" s="257" t="str">
        <f t="shared" si="26"/>
        <v/>
      </c>
      <c r="FJ16" s="259" t="str">
        <f t="shared" si="27"/>
        <v/>
      </c>
      <c r="FK16" s="258" t="str">
        <f t="shared" si="28"/>
        <v/>
      </c>
      <c r="FL16" s="258" t="str">
        <f t="shared" si="29"/>
        <v/>
      </c>
      <c r="FM16" s="258" t="str">
        <f t="shared" si="30"/>
        <v/>
      </c>
      <c r="FN16" s="258"/>
      <c r="FO16" s="258"/>
      <c r="FP16" s="258"/>
      <c r="FQ16" s="258"/>
      <c r="FR16" s="258"/>
      <c r="FS16" s="258"/>
      <c r="FT16" s="258"/>
      <c r="FU16" s="258"/>
      <c r="FV16" s="258" t="str">
        <f t="shared" si="31"/>
        <v/>
      </c>
      <c r="FW16" s="258" t="str">
        <f t="shared" si="32"/>
        <v/>
      </c>
      <c r="FX16" s="258" t="str">
        <f t="shared" si="33"/>
        <v/>
      </c>
      <c r="FY16" s="258"/>
      <c r="FZ16" s="258"/>
      <c r="GA16" s="258"/>
      <c r="GB16" s="258"/>
      <c r="GC16" s="258"/>
      <c r="GD16" s="258"/>
      <c r="GE16" s="258"/>
      <c r="GF16" s="258"/>
      <c r="GG16" s="258"/>
      <c r="GH16" s="258"/>
      <c r="GI16" s="258"/>
      <c r="GJ16" s="258"/>
      <c r="GK16" s="258"/>
      <c r="GL16" s="258"/>
      <c r="GM16" s="258"/>
      <c r="GN16" s="258"/>
      <c r="GO16" s="258" t="s">
        <v>263</v>
      </c>
      <c r="GP16" s="258"/>
      <c r="GQ16" s="258"/>
      <c r="GR16" s="258"/>
      <c r="GS16" s="258"/>
    </row>
    <row r="17" spans="1:201" s="270" customFormat="1" ht="79.5" customHeight="1">
      <c r="A17" s="286" t="str">
        <f t="shared" si="36"/>
        <v>114學年度第一學期</v>
      </c>
      <c r="B17" s="258"/>
      <c r="C17" s="396"/>
      <c r="D17" s="271" t="s">
        <v>63</v>
      </c>
      <c r="E17" s="271"/>
      <c r="F17" s="271"/>
      <c r="G17" s="272"/>
      <c r="H17" s="397"/>
      <c r="I17" s="397"/>
      <c r="J17" s="397"/>
      <c r="K17" s="397"/>
      <c r="L17" s="397"/>
      <c r="M17" s="398"/>
      <c r="N17" s="399"/>
      <c r="O17" s="242" t="s">
        <v>906</v>
      </c>
      <c r="P17" s="272" t="s">
        <v>865</v>
      </c>
      <c r="Q17" s="400"/>
      <c r="R17" s="401"/>
      <c r="S17" s="402"/>
      <c r="T17" s="403"/>
      <c r="U17" s="403"/>
      <c r="V17" s="403"/>
      <c r="W17" s="414"/>
      <c r="X17" s="403"/>
      <c r="Y17" s="403"/>
      <c r="Z17" s="403"/>
      <c r="AA17" s="403"/>
      <c r="AB17" s="403"/>
      <c r="AC17" s="403"/>
      <c r="AD17" s="403"/>
      <c r="AE17" s="403"/>
      <c r="AF17" s="404"/>
      <c r="AG17" s="405"/>
      <c r="AH17" s="405"/>
      <c r="AI17" s="405"/>
      <c r="AJ17" s="405"/>
      <c r="AK17" s="397"/>
      <c r="AL17" s="397"/>
      <c r="AM17" s="397"/>
      <c r="AN17" s="397"/>
      <c r="AO17" s="406"/>
      <c r="AP17" s="406"/>
      <c r="AQ17" s="415"/>
      <c r="AR17" s="415"/>
      <c r="AS17" s="396"/>
      <c r="AT17" s="396"/>
      <c r="AU17" s="396"/>
      <c r="AV17" s="396"/>
      <c r="AW17" s="396"/>
      <c r="AX17" s="396"/>
      <c r="AY17" s="408"/>
      <c r="AZ17" s="408"/>
      <c r="BA17" s="408"/>
      <c r="BB17" s="408"/>
      <c r="BC17" s="416"/>
      <c r="BD17" s="410"/>
      <c r="BE17" s="411"/>
      <c r="BF17" s="411"/>
      <c r="BG17" s="411"/>
      <c r="BH17" s="411"/>
      <c r="BI17" s="396"/>
      <c r="BJ17" s="396"/>
      <c r="BK17" s="396"/>
      <c r="BL17" s="396"/>
      <c r="BM17" s="396"/>
      <c r="BN17" s="396"/>
      <c r="BO17" s="396"/>
      <c r="BP17" s="396"/>
      <c r="BQ17" s="396"/>
      <c r="BR17" s="396"/>
      <c r="BS17" s="396"/>
      <c r="BT17" s="396"/>
      <c r="BU17" s="396"/>
      <c r="BV17" s="396"/>
      <c r="BW17" s="413" t="s">
        <v>1170</v>
      </c>
      <c r="BX17" s="413" t="s">
        <v>1171</v>
      </c>
      <c r="BY17" s="412"/>
      <c r="BZ17" s="413" t="s">
        <v>1170</v>
      </c>
      <c r="CA17" s="413" t="s">
        <v>1171</v>
      </c>
      <c r="CB17" s="412"/>
      <c r="CC17" s="412" t="s">
        <v>1172</v>
      </c>
      <c r="CD17" s="413" t="s">
        <v>1173</v>
      </c>
      <c r="CE17" s="412"/>
      <c r="CF17" s="412"/>
      <c r="CG17" s="412"/>
      <c r="CH17" s="413" t="s">
        <v>1174</v>
      </c>
      <c r="CI17" s="413" t="s">
        <v>1175</v>
      </c>
      <c r="CJ17" s="413" t="s">
        <v>1176</v>
      </c>
      <c r="CK17" s="412" t="s">
        <v>1177</v>
      </c>
      <c r="CL17" s="397"/>
      <c r="CM17" s="397"/>
      <c r="CN17" s="397"/>
      <c r="CO17" s="243">
        <f t="shared" si="0"/>
        <v>0</v>
      </c>
      <c r="CP17" s="287" t="s">
        <v>176</v>
      </c>
      <c r="CQ17" s="244" t="str">
        <f t="shared" si="1"/>
        <v/>
      </c>
      <c r="CR17" s="244" t="str">
        <f t="shared" si="2"/>
        <v/>
      </c>
      <c r="CS17" s="244">
        <v>0</v>
      </c>
      <c r="CT17" s="244" t="str">
        <f t="shared" si="34"/>
        <v/>
      </c>
      <c r="CU17" s="244" t="str">
        <f t="shared" si="3"/>
        <v/>
      </c>
      <c r="CV17" s="244" t="str">
        <f t="shared" si="4"/>
        <v/>
      </c>
      <c r="CW17" s="244" t="str">
        <f t="shared" si="5"/>
        <v/>
      </c>
      <c r="CX17" s="244" t="str">
        <f t="shared" si="6"/>
        <v/>
      </c>
      <c r="CY17" s="244" t="str">
        <f t="shared" si="7"/>
        <v/>
      </c>
      <c r="CZ17" s="244" t="str">
        <f t="shared" si="8"/>
        <v/>
      </c>
      <c r="DA17" s="260"/>
      <c r="DB17" s="260"/>
      <c r="DC17" s="261"/>
      <c r="DD17" s="261"/>
      <c r="DE17" s="262"/>
      <c r="DF17" s="274">
        <f>'編號 No10.家庭成員'!X$4</f>
        <v>1</v>
      </c>
      <c r="DG17" s="264">
        <f>'編號 No10.家庭成員'!N$23</f>
        <v>0</v>
      </c>
      <c r="DH17" s="264">
        <f>'編號 No10.家庭成員'!O$23</f>
        <v>0</v>
      </c>
      <c r="DI17" s="264">
        <f>'編號 No10.家庭成員'!P$23</f>
        <v>0</v>
      </c>
      <c r="DJ17" s="264">
        <f>'編號 No10.家庭成員'!Q$23</f>
        <v>0</v>
      </c>
      <c r="DK17" s="264">
        <f>'編號 No10.家庭成員'!R$23</f>
        <v>0</v>
      </c>
      <c r="DL17" s="265">
        <f t="shared" si="9"/>
        <v>0</v>
      </c>
      <c r="DM17" s="265">
        <f t="shared" si="10"/>
        <v>0</v>
      </c>
      <c r="DN17" s="265">
        <f t="shared" si="11"/>
        <v>0</v>
      </c>
      <c r="DO17" s="266" t="str">
        <f t="shared" si="12"/>
        <v>身份空白</v>
      </c>
      <c r="DP17" s="266" t="str">
        <f t="shared" si="13"/>
        <v>身份空白</v>
      </c>
      <c r="DQ17" s="266" t="str">
        <f t="shared" si="14"/>
        <v>身份空白</v>
      </c>
      <c r="DR17" s="267">
        <v>0</v>
      </c>
      <c r="DS17" s="267"/>
      <c r="DT17" s="267"/>
      <c r="DU17" s="267"/>
      <c r="DV17" s="267"/>
      <c r="DW17" s="267"/>
      <c r="DX17" s="267"/>
      <c r="DY17" s="267"/>
      <c r="DZ17" s="267"/>
      <c r="EA17" s="267"/>
      <c r="EB17" s="267">
        <f t="shared" si="35"/>
        <v>0</v>
      </c>
      <c r="EC17" s="267"/>
      <c r="ED17" s="267"/>
      <c r="EE17" s="267"/>
      <c r="EF17" s="267"/>
      <c r="EG17" s="267"/>
      <c r="EH17" s="267"/>
      <c r="EI17" s="267"/>
      <c r="EJ17" s="267"/>
      <c r="EK17" s="267"/>
      <c r="EL17" s="267"/>
      <c r="EM17" s="267"/>
      <c r="EN17" s="267"/>
      <c r="EO17" s="267"/>
      <c r="EP17" s="267"/>
      <c r="EQ17" s="267"/>
      <c r="ER17" s="267"/>
      <c r="ES17" s="267"/>
      <c r="ET17" s="267"/>
      <c r="EU17" s="258"/>
      <c r="EV17" s="258"/>
      <c r="EW17" s="258"/>
      <c r="EX17" s="257" t="str">
        <f t="shared" si="15"/>
        <v/>
      </c>
      <c r="EY17" s="257" t="str">
        <f t="shared" si="16"/>
        <v/>
      </c>
      <c r="EZ17" s="257" t="str">
        <f t="shared" si="17"/>
        <v/>
      </c>
      <c r="FA17" s="258" t="str">
        <f t="shared" si="18"/>
        <v/>
      </c>
      <c r="FB17" s="258" t="str">
        <f t="shared" si="19"/>
        <v/>
      </c>
      <c r="FC17" s="258" t="str">
        <f t="shared" si="20"/>
        <v/>
      </c>
      <c r="FD17" s="258" t="str">
        <f t="shared" si="21"/>
        <v/>
      </c>
      <c r="FE17" s="258" t="str">
        <f t="shared" si="22"/>
        <v/>
      </c>
      <c r="FF17" s="258" t="str">
        <f t="shared" si="23"/>
        <v/>
      </c>
      <c r="FG17" s="258" t="str">
        <f t="shared" si="24"/>
        <v/>
      </c>
      <c r="FH17" s="258" t="str">
        <f t="shared" si="25"/>
        <v/>
      </c>
      <c r="FI17" s="257" t="str">
        <f t="shared" si="26"/>
        <v/>
      </c>
      <c r="FJ17" s="259" t="str">
        <f t="shared" si="27"/>
        <v/>
      </c>
      <c r="FK17" s="258" t="str">
        <f t="shared" si="28"/>
        <v/>
      </c>
      <c r="FL17" s="258" t="str">
        <f t="shared" si="29"/>
        <v/>
      </c>
      <c r="FM17" s="258" t="str">
        <f t="shared" si="30"/>
        <v/>
      </c>
      <c r="FN17" s="258"/>
      <c r="FO17" s="258"/>
      <c r="FP17" s="258"/>
      <c r="FQ17" s="258"/>
      <c r="FR17" s="258"/>
      <c r="FS17" s="258"/>
      <c r="FT17" s="258"/>
      <c r="FU17" s="258"/>
      <c r="FV17" s="258" t="str">
        <f t="shared" si="31"/>
        <v/>
      </c>
      <c r="FW17" s="258" t="str">
        <f t="shared" si="32"/>
        <v/>
      </c>
      <c r="FX17" s="258" t="str">
        <f t="shared" si="33"/>
        <v/>
      </c>
      <c r="FY17" s="258"/>
      <c r="FZ17" s="258"/>
      <c r="GA17" s="258"/>
      <c r="GB17" s="258"/>
      <c r="GC17" s="258"/>
      <c r="GD17" s="258"/>
      <c r="GE17" s="258"/>
      <c r="GF17" s="258"/>
      <c r="GG17" s="258"/>
      <c r="GH17" s="258"/>
      <c r="GI17" s="258"/>
      <c r="GJ17" s="258"/>
      <c r="GK17" s="258"/>
      <c r="GL17" s="258"/>
      <c r="GM17" s="258"/>
      <c r="GN17" s="258"/>
      <c r="GO17" s="258" t="s">
        <v>263</v>
      </c>
      <c r="GP17" s="258"/>
      <c r="GQ17" s="258"/>
      <c r="GR17" s="258"/>
      <c r="GS17" s="258"/>
    </row>
    <row r="18" spans="1:201" s="270" customFormat="1" ht="79.5" customHeight="1">
      <c r="A18" s="286" t="str">
        <f t="shared" si="36"/>
        <v>114學年度第一學期</v>
      </c>
      <c r="B18" s="258"/>
      <c r="C18" s="396"/>
      <c r="D18" s="271" t="s">
        <v>64</v>
      </c>
      <c r="E18" s="271"/>
      <c r="F18" s="271"/>
      <c r="G18" s="272"/>
      <c r="H18" s="397"/>
      <c r="I18" s="397"/>
      <c r="J18" s="397"/>
      <c r="K18" s="397"/>
      <c r="L18" s="397"/>
      <c r="M18" s="398"/>
      <c r="N18" s="399"/>
      <c r="O18" s="242" t="s">
        <v>906</v>
      </c>
      <c r="P18" s="272" t="s">
        <v>865</v>
      </c>
      <c r="Q18" s="400"/>
      <c r="R18" s="401"/>
      <c r="S18" s="402"/>
      <c r="T18" s="403"/>
      <c r="U18" s="403"/>
      <c r="V18" s="403"/>
      <c r="W18" s="414"/>
      <c r="X18" s="403"/>
      <c r="Y18" s="403"/>
      <c r="Z18" s="403"/>
      <c r="AA18" s="403"/>
      <c r="AB18" s="403"/>
      <c r="AC18" s="403"/>
      <c r="AD18" s="403"/>
      <c r="AE18" s="403"/>
      <c r="AF18" s="404"/>
      <c r="AG18" s="405"/>
      <c r="AH18" s="405"/>
      <c r="AI18" s="405"/>
      <c r="AJ18" s="405"/>
      <c r="AK18" s="397"/>
      <c r="AL18" s="397"/>
      <c r="AM18" s="397"/>
      <c r="AN18" s="397"/>
      <c r="AO18" s="406"/>
      <c r="AP18" s="406"/>
      <c r="AQ18" s="415"/>
      <c r="AR18" s="415"/>
      <c r="AS18" s="396"/>
      <c r="AT18" s="396"/>
      <c r="AU18" s="396"/>
      <c r="AV18" s="396"/>
      <c r="AW18" s="396"/>
      <c r="AX18" s="396"/>
      <c r="AY18" s="408"/>
      <c r="AZ18" s="408"/>
      <c r="BA18" s="408"/>
      <c r="BB18" s="408"/>
      <c r="BC18" s="416"/>
      <c r="BD18" s="410"/>
      <c r="BE18" s="411"/>
      <c r="BF18" s="411"/>
      <c r="BG18" s="411"/>
      <c r="BH18" s="411"/>
      <c r="BI18" s="396"/>
      <c r="BJ18" s="396"/>
      <c r="BK18" s="396"/>
      <c r="BL18" s="396"/>
      <c r="BM18" s="396"/>
      <c r="BN18" s="396"/>
      <c r="BO18" s="396"/>
      <c r="BP18" s="396"/>
      <c r="BQ18" s="396"/>
      <c r="BR18" s="396"/>
      <c r="BS18" s="396"/>
      <c r="BT18" s="396"/>
      <c r="BU18" s="396"/>
      <c r="BV18" s="396"/>
      <c r="BW18" s="413" t="s">
        <v>1170</v>
      </c>
      <c r="BX18" s="413" t="s">
        <v>1171</v>
      </c>
      <c r="BY18" s="412"/>
      <c r="BZ18" s="413" t="s">
        <v>1170</v>
      </c>
      <c r="CA18" s="413" t="s">
        <v>1171</v>
      </c>
      <c r="CB18" s="412"/>
      <c r="CC18" s="412" t="s">
        <v>1172</v>
      </c>
      <c r="CD18" s="413" t="s">
        <v>1173</v>
      </c>
      <c r="CE18" s="412"/>
      <c r="CF18" s="412"/>
      <c r="CG18" s="412"/>
      <c r="CH18" s="413" t="s">
        <v>1174</v>
      </c>
      <c r="CI18" s="413" t="s">
        <v>1175</v>
      </c>
      <c r="CJ18" s="413" t="s">
        <v>1176</v>
      </c>
      <c r="CK18" s="412" t="s">
        <v>1177</v>
      </c>
      <c r="CL18" s="397"/>
      <c r="CM18" s="397"/>
      <c r="CN18" s="397"/>
      <c r="CO18" s="243">
        <f t="shared" si="0"/>
        <v>0</v>
      </c>
      <c r="CP18" s="287" t="s">
        <v>176</v>
      </c>
      <c r="CQ18" s="244" t="str">
        <f t="shared" si="1"/>
        <v/>
      </c>
      <c r="CR18" s="244" t="str">
        <f t="shared" si="2"/>
        <v/>
      </c>
      <c r="CS18" s="244">
        <v>0</v>
      </c>
      <c r="CT18" s="244" t="str">
        <f t="shared" si="34"/>
        <v/>
      </c>
      <c r="CU18" s="244" t="str">
        <f t="shared" si="3"/>
        <v/>
      </c>
      <c r="CV18" s="244" t="str">
        <f t="shared" si="4"/>
        <v/>
      </c>
      <c r="CW18" s="244" t="str">
        <f t="shared" si="5"/>
        <v/>
      </c>
      <c r="CX18" s="244" t="str">
        <f t="shared" si="6"/>
        <v/>
      </c>
      <c r="CY18" s="244" t="str">
        <f t="shared" si="7"/>
        <v/>
      </c>
      <c r="CZ18" s="244" t="str">
        <f t="shared" si="8"/>
        <v/>
      </c>
      <c r="DA18" s="260"/>
      <c r="DB18" s="260"/>
      <c r="DC18" s="261"/>
      <c r="DD18" s="261"/>
      <c r="DE18" s="262"/>
      <c r="DF18" s="274">
        <f>'編號 No11.家庭成員'!X$4</f>
        <v>1</v>
      </c>
      <c r="DG18" s="264">
        <f>'編號 No11.家庭成員'!N$23</f>
        <v>0</v>
      </c>
      <c r="DH18" s="264">
        <f>'編號 No11.家庭成員'!O$23</f>
        <v>0</v>
      </c>
      <c r="DI18" s="264">
        <f>'編號 No11.家庭成員'!P$23</f>
        <v>0</v>
      </c>
      <c r="DJ18" s="264">
        <f>'編號 No11.家庭成員'!Q$23</f>
        <v>0</v>
      </c>
      <c r="DK18" s="264">
        <f>'編號 No11.家庭成員'!R$23</f>
        <v>0</v>
      </c>
      <c r="DL18" s="265">
        <f t="shared" si="9"/>
        <v>0</v>
      </c>
      <c r="DM18" s="265">
        <f t="shared" si="10"/>
        <v>0</v>
      </c>
      <c r="DN18" s="265">
        <f t="shared" si="11"/>
        <v>0</v>
      </c>
      <c r="DO18" s="266" t="str">
        <f t="shared" si="12"/>
        <v>身份空白</v>
      </c>
      <c r="DP18" s="266" t="str">
        <f t="shared" si="13"/>
        <v>身份空白</v>
      </c>
      <c r="DQ18" s="266" t="str">
        <f t="shared" si="14"/>
        <v>身份空白</v>
      </c>
      <c r="DR18" s="267">
        <v>0</v>
      </c>
      <c r="DS18" s="267"/>
      <c r="DT18" s="267"/>
      <c r="DU18" s="267"/>
      <c r="DV18" s="267"/>
      <c r="DW18" s="267"/>
      <c r="DX18" s="267"/>
      <c r="DY18" s="267"/>
      <c r="DZ18" s="267"/>
      <c r="EA18" s="267"/>
      <c r="EB18" s="267">
        <f t="shared" si="35"/>
        <v>0</v>
      </c>
      <c r="EC18" s="267"/>
      <c r="ED18" s="267"/>
      <c r="EE18" s="267"/>
      <c r="EF18" s="267"/>
      <c r="EG18" s="267"/>
      <c r="EH18" s="267"/>
      <c r="EI18" s="267"/>
      <c r="EJ18" s="267"/>
      <c r="EK18" s="267"/>
      <c r="EL18" s="267"/>
      <c r="EM18" s="267"/>
      <c r="EN18" s="267"/>
      <c r="EO18" s="267"/>
      <c r="EP18" s="267"/>
      <c r="EQ18" s="267"/>
      <c r="ER18" s="267"/>
      <c r="ES18" s="267"/>
      <c r="ET18" s="267"/>
      <c r="EU18" s="258"/>
      <c r="EV18" s="258"/>
      <c r="EW18" s="258"/>
      <c r="EX18" s="257" t="str">
        <f t="shared" si="15"/>
        <v/>
      </c>
      <c r="EY18" s="257" t="str">
        <f t="shared" si="16"/>
        <v/>
      </c>
      <c r="EZ18" s="257" t="str">
        <f t="shared" si="17"/>
        <v/>
      </c>
      <c r="FA18" s="258" t="str">
        <f t="shared" si="18"/>
        <v/>
      </c>
      <c r="FB18" s="258" t="str">
        <f t="shared" si="19"/>
        <v/>
      </c>
      <c r="FC18" s="258" t="str">
        <f t="shared" si="20"/>
        <v/>
      </c>
      <c r="FD18" s="258" t="str">
        <f t="shared" si="21"/>
        <v/>
      </c>
      <c r="FE18" s="258" t="str">
        <f t="shared" si="22"/>
        <v/>
      </c>
      <c r="FF18" s="258" t="str">
        <f t="shared" si="23"/>
        <v/>
      </c>
      <c r="FG18" s="258" t="str">
        <f t="shared" si="24"/>
        <v/>
      </c>
      <c r="FH18" s="258" t="str">
        <f t="shared" si="25"/>
        <v/>
      </c>
      <c r="FI18" s="257" t="str">
        <f t="shared" si="26"/>
        <v/>
      </c>
      <c r="FJ18" s="259" t="str">
        <f t="shared" si="27"/>
        <v/>
      </c>
      <c r="FK18" s="258" t="str">
        <f t="shared" si="28"/>
        <v/>
      </c>
      <c r="FL18" s="258" t="str">
        <f t="shared" si="29"/>
        <v/>
      </c>
      <c r="FM18" s="258" t="str">
        <f t="shared" si="30"/>
        <v/>
      </c>
      <c r="FN18" s="258"/>
      <c r="FO18" s="258"/>
      <c r="FP18" s="258"/>
      <c r="FQ18" s="258"/>
      <c r="FR18" s="258"/>
      <c r="FS18" s="258"/>
      <c r="FT18" s="258"/>
      <c r="FU18" s="258"/>
      <c r="FV18" s="258" t="str">
        <f t="shared" si="31"/>
        <v/>
      </c>
      <c r="FW18" s="258" t="str">
        <f t="shared" si="32"/>
        <v/>
      </c>
      <c r="FX18" s="258" t="str">
        <f t="shared" si="33"/>
        <v/>
      </c>
      <c r="FY18" s="258"/>
      <c r="FZ18" s="258"/>
      <c r="GA18" s="258"/>
      <c r="GB18" s="258"/>
      <c r="GC18" s="258"/>
      <c r="GD18" s="258"/>
      <c r="GE18" s="258"/>
      <c r="GF18" s="258"/>
      <c r="GG18" s="258"/>
      <c r="GH18" s="258"/>
      <c r="GI18" s="258"/>
      <c r="GJ18" s="258"/>
      <c r="GK18" s="258"/>
      <c r="GL18" s="258"/>
      <c r="GM18" s="258"/>
      <c r="GN18" s="258"/>
      <c r="GO18" s="258" t="s">
        <v>263</v>
      </c>
      <c r="GP18" s="258"/>
      <c r="GQ18" s="258"/>
      <c r="GR18" s="258"/>
      <c r="GS18" s="258"/>
    </row>
    <row r="19" spans="1:201" s="270" customFormat="1" ht="79.5" customHeight="1">
      <c r="A19" s="286" t="str">
        <f t="shared" si="36"/>
        <v>114學年度第一學期</v>
      </c>
      <c r="B19" s="258"/>
      <c r="C19" s="396"/>
      <c r="D19" s="271" t="s">
        <v>65</v>
      </c>
      <c r="E19" s="271"/>
      <c r="F19" s="271"/>
      <c r="G19" s="272"/>
      <c r="H19" s="397"/>
      <c r="I19" s="397"/>
      <c r="J19" s="397"/>
      <c r="K19" s="397"/>
      <c r="L19" s="397"/>
      <c r="M19" s="398"/>
      <c r="N19" s="399"/>
      <c r="O19" s="242" t="s">
        <v>906</v>
      </c>
      <c r="P19" s="272" t="s">
        <v>865</v>
      </c>
      <c r="Q19" s="400"/>
      <c r="R19" s="401"/>
      <c r="S19" s="402"/>
      <c r="T19" s="403"/>
      <c r="U19" s="403"/>
      <c r="V19" s="403"/>
      <c r="W19" s="414"/>
      <c r="X19" s="403"/>
      <c r="Y19" s="403"/>
      <c r="Z19" s="403"/>
      <c r="AA19" s="403"/>
      <c r="AB19" s="403"/>
      <c r="AC19" s="403"/>
      <c r="AD19" s="403"/>
      <c r="AE19" s="403"/>
      <c r="AF19" s="404"/>
      <c r="AG19" s="405"/>
      <c r="AH19" s="405"/>
      <c r="AI19" s="405"/>
      <c r="AJ19" s="405"/>
      <c r="AK19" s="397"/>
      <c r="AL19" s="397"/>
      <c r="AM19" s="397"/>
      <c r="AN19" s="397"/>
      <c r="AO19" s="406"/>
      <c r="AP19" s="406"/>
      <c r="AQ19" s="415"/>
      <c r="AR19" s="415"/>
      <c r="AS19" s="396"/>
      <c r="AT19" s="396"/>
      <c r="AU19" s="396"/>
      <c r="AV19" s="396"/>
      <c r="AW19" s="396"/>
      <c r="AX19" s="396"/>
      <c r="AY19" s="408"/>
      <c r="AZ19" s="408"/>
      <c r="BA19" s="408"/>
      <c r="BB19" s="408"/>
      <c r="BC19" s="416"/>
      <c r="BD19" s="410"/>
      <c r="BE19" s="411"/>
      <c r="BF19" s="411"/>
      <c r="BG19" s="411"/>
      <c r="BH19" s="411"/>
      <c r="BI19" s="396"/>
      <c r="BJ19" s="396"/>
      <c r="BK19" s="396"/>
      <c r="BL19" s="396"/>
      <c r="BM19" s="396"/>
      <c r="BN19" s="396"/>
      <c r="BO19" s="396"/>
      <c r="BP19" s="396"/>
      <c r="BQ19" s="396"/>
      <c r="BR19" s="396"/>
      <c r="BS19" s="396"/>
      <c r="BT19" s="396"/>
      <c r="BU19" s="396"/>
      <c r="BV19" s="396"/>
      <c r="BW19" s="413" t="s">
        <v>1170</v>
      </c>
      <c r="BX19" s="413" t="s">
        <v>1171</v>
      </c>
      <c r="BY19" s="412"/>
      <c r="BZ19" s="413" t="s">
        <v>1170</v>
      </c>
      <c r="CA19" s="413" t="s">
        <v>1171</v>
      </c>
      <c r="CB19" s="412"/>
      <c r="CC19" s="412" t="s">
        <v>1172</v>
      </c>
      <c r="CD19" s="413" t="s">
        <v>1173</v>
      </c>
      <c r="CE19" s="412"/>
      <c r="CF19" s="412"/>
      <c r="CG19" s="412"/>
      <c r="CH19" s="413" t="s">
        <v>1174</v>
      </c>
      <c r="CI19" s="413" t="s">
        <v>1175</v>
      </c>
      <c r="CJ19" s="413" t="s">
        <v>1176</v>
      </c>
      <c r="CK19" s="412" t="s">
        <v>1177</v>
      </c>
      <c r="CL19" s="397"/>
      <c r="CM19" s="397"/>
      <c r="CN19" s="397"/>
      <c r="CO19" s="243">
        <f t="shared" si="0"/>
        <v>0</v>
      </c>
      <c r="CP19" s="287" t="s">
        <v>176</v>
      </c>
      <c r="CQ19" s="244" t="str">
        <f t="shared" si="1"/>
        <v/>
      </c>
      <c r="CR19" s="244" t="str">
        <f t="shared" si="2"/>
        <v/>
      </c>
      <c r="CS19" s="244">
        <v>0</v>
      </c>
      <c r="CT19" s="244" t="str">
        <f t="shared" si="34"/>
        <v/>
      </c>
      <c r="CU19" s="244" t="str">
        <f t="shared" si="3"/>
        <v/>
      </c>
      <c r="CV19" s="244" t="str">
        <f t="shared" si="4"/>
        <v/>
      </c>
      <c r="CW19" s="244" t="str">
        <f t="shared" si="5"/>
        <v/>
      </c>
      <c r="CX19" s="244" t="str">
        <f t="shared" si="6"/>
        <v/>
      </c>
      <c r="CY19" s="244" t="str">
        <f t="shared" si="7"/>
        <v/>
      </c>
      <c r="CZ19" s="244" t="str">
        <f t="shared" si="8"/>
        <v/>
      </c>
      <c r="DA19" s="260"/>
      <c r="DB19" s="260"/>
      <c r="DC19" s="261"/>
      <c r="DD19" s="261"/>
      <c r="DE19" s="262"/>
      <c r="DF19" s="274">
        <f>'編號 No12.家庭成員'!X$4</f>
        <v>1</v>
      </c>
      <c r="DG19" s="264">
        <f>'編號 No12.家庭成員'!N$23</f>
        <v>0</v>
      </c>
      <c r="DH19" s="264">
        <f>'編號 No12.家庭成員'!O$23</f>
        <v>0</v>
      </c>
      <c r="DI19" s="264">
        <f>'編號 No12.家庭成員'!P$23</f>
        <v>0</v>
      </c>
      <c r="DJ19" s="264">
        <f>'編號 No12.家庭成員'!Q$23</f>
        <v>0</v>
      </c>
      <c r="DK19" s="264">
        <f>'編號 No12.家庭成員'!R$23</f>
        <v>0</v>
      </c>
      <c r="DL19" s="265">
        <f t="shared" si="9"/>
        <v>0</v>
      </c>
      <c r="DM19" s="265">
        <f t="shared" si="10"/>
        <v>0</v>
      </c>
      <c r="DN19" s="265">
        <f t="shared" si="11"/>
        <v>0</v>
      </c>
      <c r="DO19" s="266" t="str">
        <f t="shared" si="12"/>
        <v>身份空白</v>
      </c>
      <c r="DP19" s="266" t="str">
        <f t="shared" si="13"/>
        <v>身份空白</v>
      </c>
      <c r="DQ19" s="266" t="str">
        <f t="shared" si="14"/>
        <v>身份空白</v>
      </c>
      <c r="DR19" s="267">
        <v>0</v>
      </c>
      <c r="DS19" s="267"/>
      <c r="DT19" s="267"/>
      <c r="DU19" s="267"/>
      <c r="DV19" s="267"/>
      <c r="DW19" s="267"/>
      <c r="DX19" s="267"/>
      <c r="DY19" s="267"/>
      <c r="DZ19" s="267"/>
      <c r="EA19" s="267"/>
      <c r="EB19" s="267">
        <f t="shared" si="35"/>
        <v>0</v>
      </c>
      <c r="EC19" s="267"/>
      <c r="ED19" s="267"/>
      <c r="EE19" s="267"/>
      <c r="EF19" s="267"/>
      <c r="EG19" s="267"/>
      <c r="EH19" s="267"/>
      <c r="EI19" s="267"/>
      <c r="EJ19" s="267"/>
      <c r="EK19" s="267"/>
      <c r="EL19" s="267"/>
      <c r="EM19" s="267"/>
      <c r="EN19" s="267"/>
      <c r="EO19" s="267"/>
      <c r="EP19" s="267"/>
      <c r="EQ19" s="267"/>
      <c r="ER19" s="267"/>
      <c r="ES19" s="267"/>
      <c r="ET19" s="267"/>
      <c r="EU19" s="258"/>
      <c r="EV19" s="258"/>
      <c r="EW19" s="258"/>
      <c r="EX19" s="257" t="str">
        <f t="shared" si="15"/>
        <v/>
      </c>
      <c r="EY19" s="257" t="str">
        <f t="shared" si="16"/>
        <v/>
      </c>
      <c r="EZ19" s="257" t="str">
        <f t="shared" si="17"/>
        <v/>
      </c>
      <c r="FA19" s="258" t="str">
        <f t="shared" si="18"/>
        <v/>
      </c>
      <c r="FB19" s="258" t="str">
        <f t="shared" si="19"/>
        <v/>
      </c>
      <c r="FC19" s="258" t="str">
        <f t="shared" si="20"/>
        <v/>
      </c>
      <c r="FD19" s="258" t="str">
        <f t="shared" si="21"/>
        <v/>
      </c>
      <c r="FE19" s="258" t="str">
        <f t="shared" si="22"/>
        <v/>
      </c>
      <c r="FF19" s="258" t="str">
        <f t="shared" si="23"/>
        <v/>
      </c>
      <c r="FG19" s="258" t="str">
        <f t="shared" si="24"/>
        <v/>
      </c>
      <c r="FH19" s="258" t="str">
        <f t="shared" si="25"/>
        <v/>
      </c>
      <c r="FI19" s="257" t="str">
        <f t="shared" si="26"/>
        <v/>
      </c>
      <c r="FJ19" s="259" t="str">
        <f t="shared" si="27"/>
        <v/>
      </c>
      <c r="FK19" s="258" t="str">
        <f t="shared" si="28"/>
        <v/>
      </c>
      <c r="FL19" s="258" t="str">
        <f t="shared" si="29"/>
        <v/>
      </c>
      <c r="FM19" s="258" t="str">
        <f t="shared" si="30"/>
        <v/>
      </c>
      <c r="FN19" s="258"/>
      <c r="FO19" s="258"/>
      <c r="FP19" s="258"/>
      <c r="FQ19" s="258"/>
      <c r="FR19" s="258"/>
      <c r="FS19" s="258"/>
      <c r="FT19" s="258"/>
      <c r="FU19" s="258"/>
      <c r="FV19" s="258" t="str">
        <f t="shared" si="31"/>
        <v/>
      </c>
      <c r="FW19" s="258" t="str">
        <f t="shared" si="32"/>
        <v/>
      </c>
      <c r="FX19" s="258" t="str">
        <f t="shared" si="33"/>
        <v/>
      </c>
      <c r="FY19" s="258"/>
      <c r="FZ19" s="258"/>
      <c r="GA19" s="258"/>
      <c r="GB19" s="258"/>
      <c r="GC19" s="258"/>
      <c r="GD19" s="258"/>
      <c r="GE19" s="258"/>
      <c r="GF19" s="258"/>
      <c r="GG19" s="258"/>
      <c r="GH19" s="258"/>
      <c r="GI19" s="258"/>
      <c r="GJ19" s="258"/>
      <c r="GK19" s="258"/>
      <c r="GL19" s="258"/>
      <c r="GM19" s="258"/>
      <c r="GN19" s="258"/>
      <c r="GO19" s="258" t="s">
        <v>263</v>
      </c>
      <c r="GP19" s="258"/>
      <c r="GQ19" s="258"/>
      <c r="GR19" s="258"/>
      <c r="GS19" s="258"/>
    </row>
    <row r="20" spans="1:201" s="270" customFormat="1" ht="79.5" customHeight="1">
      <c r="A20" s="286" t="str">
        <f t="shared" si="36"/>
        <v>114學年度第一學期</v>
      </c>
      <c r="B20" s="258"/>
      <c r="C20" s="396"/>
      <c r="D20" s="271" t="s">
        <v>66</v>
      </c>
      <c r="E20" s="271"/>
      <c r="F20" s="271"/>
      <c r="G20" s="272"/>
      <c r="H20" s="397"/>
      <c r="I20" s="397"/>
      <c r="J20" s="397"/>
      <c r="K20" s="397"/>
      <c r="L20" s="397"/>
      <c r="M20" s="398"/>
      <c r="N20" s="399"/>
      <c r="O20" s="242" t="s">
        <v>906</v>
      </c>
      <c r="P20" s="272" t="s">
        <v>865</v>
      </c>
      <c r="Q20" s="400"/>
      <c r="R20" s="401"/>
      <c r="S20" s="402"/>
      <c r="T20" s="403"/>
      <c r="U20" s="403"/>
      <c r="V20" s="403"/>
      <c r="W20" s="414"/>
      <c r="X20" s="403"/>
      <c r="Y20" s="403"/>
      <c r="Z20" s="403"/>
      <c r="AA20" s="403"/>
      <c r="AB20" s="403"/>
      <c r="AC20" s="403"/>
      <c r="AD20" s="403"/>
      <c r="AE20" s="403"/>
      <c r="AF20" s="404"/>
      <c r="AG20" s="405"/>
      <c r="AH20" s="405"/>
      <c r="AI20" s="405"/>
      <c r="AJ20" s="405"/>
      <c r="AK20" s="397"/>
      <c r="AL20" s="397"/>
      <c r="AM20" s="397"/>
      <c r="AN20" s="397"/>
      <c r="AO20" s="406"/>
      <c r="AP20" s="406"/>
      <c r="AQ20" s="415"/>
      <c r="AR20" s="415"/>
      <c r="AS20" s="396"/>
      <c r="AT20" s="396"/>
      <c r="AU20" s="396"/>
      <c r="AV20" s="396"/>
      <c r="AW20" s="396"/>
      <c r="AX20" s="396"/>
      <c r="AY20" s="408"/>
      <c r="AZ20" s="408"/>
      <c r="BA20" s="408"/>
      <c r="BB20" s="408"/>
      <c r="BC20" s="416"/>
      <c r="BD20" s="410"/>
      <c r="BE20" s="411"/>
      <c r="BF20" s="411"/>
      <c r="BG20" s="411"/>
      <c r="BH20" s="411"/>
      <c r="BI20" s="396"/>
      <c r="BJ20" s="396"/>
      <c r="BK20" s="396"/>
      <c r="BL20" s="396"/>
      <c r="BM20" s="396"/>
      <c r="BN20" s="396"/>
      <c r="BO20" s="396"/>
      <c r="BP20" s="396"/>
      <c r="BQ20" s="396"/>
      <c r="BR20" s="396"/>
      <c r="BS20" s="396"/>
      <c r="BT20" s="396"/>
      <c r="BU20" s="396"/>
      <c r="BV20" s="396"/>
      <c r="BW20" s="413" t="s">
        <v>1170</v>
      </c>
      <c r="BX20" s="413" t="s">
        <v>1171</v>
      </c>
      <c r="BY20" s="412"/>
      <c r="BZ20" s="413" t="s">
        <v>1170</v>
      </c>
      <c r="CA20" s="413" t="s">
        <v>1171</v>
      </c>
      <c r="CB20" s="412"/>
      <c r="CC20" s="412" t="s">
        <v>1172</v>
      </c>
      <c r="CD20" s="413" t="s">
        <v>1173</v>
      </c>
      <c r="CE20" s="412"/>
      <c r="CF20" s="412"/>
      <c r="CG20" s="412"/>
      <c r="CH20" s="413" t="s">
        <v>1174</v>
      </c>
      <c r="CI20" s="413" t="s">
        <v>1175</v>
      </c>
      <c r="CJ20" s="413" t="s">
        <v>1176</v>
      </c>
      <c r="CK20" s="412" t="s">
        <v>1177</v>
      </c>
      <c r="CL20" s="397"/>
      <c r="CM20" s="397"/>
      <c r="CN20" s="397"/>
      <c r="CO20" s="243">
        <f t="shared" si="0"/>
        <v>0</v>
      </c>
      <c r="CP20" s="287" t="s">
        <v>176</v>
      </c>
      <c r="CQ20" s="244" t="str">
        <f t="shared" si="1"/>
        <v/>
      </c>
      <c r="CR20" s="244" t="str">
        <f t="shared" si="2"/>
        <v/>
      </c>
      <c r="CS20" s="244">
        <v>0</v>
      </c>
      <c r="CT20" s="244" t="str">
        <f t="shared" si="34"/>
        <v/>
      </c>
      <c r="CU20" s="244" t="str">
        <f t="shared" si="3"/>
        <v/>
      </c>
      <c r="CV20" s="244" t="str">
        <f t="shared" si="4"/>
        <v/>
      </c>
      <c r="CW20" s="244" t="str">
        <f t="shared" si="5"/>
        <v/>
      </c>
      <c r="CX20" s="244" t="str">
        <f t="shared" si="6"/>
        <v/>
      </c>
      <c r="CY20" s="244" t="str">
        <f t="shared" si="7"/>
        <v/>
      </c>
      <c r="CZ20" s="244" t="str">
        <f t="shared" si="8"/>
        <v/>
      </c>
      <c r="DA20" s="260"/>
      <c r="DB20" s="260"/>
      <c r="DC20" s="261"/>
      <c r="DD20" s="261"/>
      <c r="DE20" s="262"/>
      <c r="DF20" s="274">
        <f>'編號 No13.家庭成員'!X$4</f>
        <v>1</v>
      </c>
      <c r="DG20" s="264">
        <f>'編號 No13.家庭成員'!N$23</f>
        <v>0</v>
      </c>
      <c r="DH20" s="264">
        <f>'編號 No13.家庭成員'!O$23</f>
        <v>0</v>
      </c>
      <c r="DI20" s="264">
        <f>'編號 No13.家庭成員'!P$23</f>
        <v>0</v>
      </c>
      <c r="DJ20" s="264">
        <f>'編號 No13.家庭成員'!Q$23</f>
        <v>0</v>
      </c>
      <c r="DK20" s="264">
        <f>'編號 No13.家庭成員'!R$23</f>
        <v>0</v>
      </c>
      <c r="DL20" s="265">
        <f t="shared" si="9"/>
        <v>0</v>
      </c>
      <c r="DM20" s="265">
        <f t="shared" si="10"/>
        <v>0</v>
      </c>
      <c r="DN20" s="265">
        <f t="shared" si="11"/>
        <v>0</v>
      </c>
      <c r="DO20" s="266" t="str">
        <f t="shared" si="12"/>
        <v>身份空白</v>
      </c>
      <c r="DP20" s="266" t="str">
        <f t="shared" si="13"/>
        <v>身份空白</v>
      </c>
      <c r="DQ20" s="266" t="str">
        <f t="shared" si="14"/>
        <v>身份空白</v>
      </c>
      <c r="DR20" s="267">
        <v>0</v>
      </c>
      <c r="DS20" s="267"/>
      <c r="DT20" s="267"/>
      <c r="DU20" s="267"/>
      <c r="DV20" s="267"/>
      <c r="DW20" s="267"/>
      <c r="DX20" s="267"/>
      <c r="DY20" s="267"/>
      <c r="DZ20" s="267"/>
      <c r="EA20" s="267"/>
      <c r="EB20" s="267">
        <f t="shared" si="35"/>
        <v>0</v>
      </c>
      <c r="EC20" s="267"/>
      <c r="ED20" s="267"/>
      <c r="EE20" s="267"/>
      <c r="EF20" s="267"/>
      <c r="EG20" s="267"/>
      <c r="EH20" s="267"/>
      <c r="EI20" s="267"/>
      <c r="EJ20" s="267"/>
      <c r="EK20" s="267"/>
      <c r="EL20" s="267"/>
      <c r="EM20" s="267"/>
      <c r="EN20" s="267"/>
      <c r="EO20" s="267"/>
      <c r="EP20" s="267"/>
      <c r="EQ20" s="267"/>
      <c r="ER20" s="267"/>
      <c r="ES20" s="267"/>
      <c r="ET20" s="267"/>
      <c r="EU20" s="258"/>
      <c r="EV20" s="258"/>
      <c r="EW20" s="258"/>
      <c r="EX20" s="257" t="str">
        <f t="shared" si="15"/>
        <v/>
      </c>
      <c r="EY20" s="257" t="str">
        <f t="shared" si="16"/>
        <v/>
      </c>
      <c r="EZ20" s="257" t="str">
        <f t="shared" si="17"/>
        <v/>
      </c>
      <c r="FA20" s="258" t="str">
        <f t="shared" si="18"/>
        <v/>
      </c>
      <c r="FB20" s="258" t="str">
        <f t="shared" si="19"/>
        <v/>
      </c>
      <c r="FC20" s="258" t="str">
        <f t="shared" si="20"/>
        <v/>
      </c>
      <c r="FD20" s="258" t="str">
        <f t="shared" si="21"/>
        <v/>
      </c>
      <c r="FE20" s="258" t="str">
        <f t="shared" si="22"/>
        <v/>
      </c>
      <c r="FF20" s="258" t="str">
        <f t="shared" si="23"/>
        <v/>
      </c>
      <c r="FG20" s="258" t="str">
        <f t="shared" si="24"/>
        <v/>
      </c>
      <c r="FH20" s="258" t="str">
        <f t="shared" si="25"/>
        <v/>
      </c>
      <c r="FI20" s="257" t="str">
        <f t="shared" si="26"/>
        <v/>
      </c>
      <c r="FJ20" s="259" t="str">
        <f t="shared" si="27"/>
        <v/>
      </c>
      <c r="FK20" s="258" t="str">
        <f t="shared" si="28"/>
        <v/>
      </c>
      <c r="FL20" s="258" t="str">
        <f t="shared" si="29"/>
        <v/>
      </c>
      <c r="FM20" s="258" t="str">
        <f t="shared" si="30"/>
        <v/>
      </c>
      <c r="FN20" s="258"/>
      <c r="FO20" s="258"/>
      <c r="FP20" s="258"/>
      <c r="FQ20" s="258"/>
      <c r="FR20" s="258"/>
      <c r="FS20" s="258"/>
      <c r="FT20" s="258"/>
      <c r="FU20" s="258"/>
      <c r="FV20" s="258" t="str">
        <f t="shared" si="31"/>
        <v/>
      </c>
      <c r="FW20" s="258" t="str">
        <f t="shared" si="32"/>
        <v/>
      </c>
      <c r="FX20" s="258" t="str">
        <f t="shared" si="33"/>
        <v/>
      </c>
      <c r="FY20" s="258"/>
      <c r="FZ20" s="258"/>
      <c r="GA20" s="258"/>
      <c r="GB20" s="258"/>
      <c r="GC20" s="258"/>
      <c r="GD20" s="258"/>
      <c r="GE20" s="258"/>
      <c r="GF20" s="258"/>
      <c r="GG20" s="258"/>
      <c r="GH20" s="258"/>
      <c r="GI20" s="258"/>
      <c r="GJ20" s="258"/>
      <c r="GK20" s="258"/>
      <c r="GL20" s="258"/>
      <c r="GM20" s="258"/>
      <c r="GN20" s="258"/>
      <c r="GO20" s="258" t="s">
        <v>263</v>
      </c>
      <c r="GP20" s="258"/>
      <c r="GQ20" s="258"/>
      <c r="GR20" s="258"/>
      <c r="GS20" s="258"/>
    </row>
    <row r="21" spans="1:201" s="270" customFormat="1" ht="79.5" customHeight="1">
      <c r="A21" s="286" t="str">
        <f t="shared" si="36"/>
        <v>114學年度第一學期</v>
      </c>
      <c r="B21" s="258"/>
      <c r="C21" s="396"/>
      <c r="D21" s="271" t="s">
        <v>67</v>
      </c>
      <c r="E21" s="271"/>
      <c r="F21" s="271"/>
      <c r="G21" s="272"/>
      <c r="H21" s="397"/>
      <c r="I21" s="397"/>
      <c r="J21" s="397"/>
      <c r="K21" s="397"/>
      <c r="L21" s="397"/>
      <c r="M21" s="398"/>
      <c r="N21" s="399"/>
      <c r="O21" s="242" t="s">
        <v>906</v>
      </c>
      <c r="P21" s="272" t="s">
        <v>865</v>
      </c>
      <c r="Q21" s="400"/>
      <c r="R21" s="401"/>
      <c r="S21" s="402"/>
      <c r="T21" s="403"/>
      <c r="U21" s="403"/>
      <c r="V21" s="403"/>
      <c r="W21" s="414"/>
      <c r="X21" s="403"/>
      <c r="Y21" s="403"/>
      <c r="Z21" s="403"/>
      <c r="AA21" s="403"/>
      <c r="AB21" s="403"/>
      <c r="AC21" s="403"/>
      <c r="AD21" s="403"/>
      <c r="AE21" s="403"/>
      <c r="AF21" s="404"/>
      <c r="AG21" s="405"/>
      <c r="AH21" s="405"/>
      <c r="AI21" s="405"/>
      <c r="AJ21" s="405"/>
      <c r="AK21" s="397"/>
      <c r="AL21" s="397"/>
      <c r="AM21" s="397"/>
      <c r="AN21" s="397"/>
      <c r="AO21" s="406"/>
      <c r="AP21" s="406"/>
      <c r="AQ21" s="415"/>
      <c r="AR21" s="415"/>
      <c r="AS21" s="396"/>
      <c r="AT21" s="396"/>
      <c r="AU21" s="396"/>
      <c r="AV21" s="396"/>
      <c r="AW21" s="396"/>
      <c r="AX21" s="396"/>
      <c r="AY21" s="408"/>
      <c r="AZ21" s="408"/>
      <c r="BA21" s="408"/>
      <c r="BB21" s="408"/>
      <c r="BC21" s="416"/>
      <c r="BD21" s="410"/>
      <c r="BE21" s="411"/>
      <c r="BF21" s="411"/>
      <c r="BG21" s="411"/>
      <c r="BH21" s="411"/>
      <c r="BI21" s="396"/>
      <c r="BJ21" s="396"/>
      <c r="BK21" s="396"/>
      <c r="BL21" s="396"/>
      <c r="BM21" s="396"/>
      <c r="BN21" s="396"/>
      <c r="BO21" s="396"/>
      <c r="BP21" s="396"/>
      <c r="BQ21" s="396"/>
      <c r="BR21" s="396"/>
      <c r="BS21" s="396"/>
      <c r="BT21" s="396"/>
      <c r="BU21" s="396"/>
      <c r="BV21" s="396"/>
      <c r="BW21" s="413" t="s">
        <v>1170</v>
      </c>
      <c r="BX21" s="413" t="s">
        <v>1171</v>
      </c>
      <c r="BY21" s="412"/>
      <c r="BZ21" s="413" t="s">
        <v>1170</v>
      </c>
      <c r="CA21" s="413" t="s">
        <v>1171</v>
      </c>
      <c r="CB21" s="412"/>
      <c r="CC21" s="412" t="s">
        <v>1172</v>
      </c>
      <c r="CD21" s="413" t="s">
        <v>1173</v>
      </c>
      <c r="CE21" s="412"/>
      <c r="CF21" s="412"/>
      <c r="CG21" s="412"/>
      <c r="CH21" s="413" t="s">
        <v>1174</v>
      </c>
      <c r="CI21" s="413" t="s">
        <v>1175</v>
      </c>
      <c r="CJ21" s="413" t="s">
        <v>1176</v>
      </c>
      <c r="CK21" s="412" t="s">
        <v>1177</v>
      </c>
      <c r="CL21" s="397"/>
      <c r="CM21" s="397"/>
      <c r="CN21" s="397"/>
      <c r="CO21" s="243">
        <f t="shared" si="0"/>
        <v>0</v>
      </c>
      <c r="CP21" s="287" t="s">
        <v>176</v>
      </c>
      <c r="CQ21" s="244" t="str">
        <f t="shared" si="1"/>
        <v/>
      </c>
      <c r="CR21" s="244" t="str">
        <f t="shared" si="2"/>
        <v/>
      </c>
      <c r="CS21" s="244">
        <v>0</v>
      </c>
      <c r="CT21" s="244" t="str">
        <f t="shared" si="34"/>
        <v/>
      </c>
      <c r="CU21" s="244" t="str">
        <f t="shared" si="3"/>
        <v/>
      </c>
      <c r="CV21" s="244" t="str">
        <f t="shared" si="4"/>
        <v/>
      </c>
      <c r="CW21" s="244" t="str">
        <f t="shared" si="5"/>
        <v/>
      </c>
      <c r="CX21" s="244" t="str">
        <f t="shared" si="6"/>
        <v/>
      </c>
      <c r="CY21" s="244" t="str">
        <f t="shared" si="7"/>
        <v/>
      </c>
      <c r="CZ21" s="244" t="str">
        <f t="shared" si="8"/>
        <v/>
      </c>
      <c r="DA21" s="260"/>
      <c r="DB21" s="260"/>
      <c r="DC21" s="261"/>
      <c r="DD21" s="261"/>
      <c r="DE21" s="261"/>
      <c r="DF21" s="274">
        <f>'編號 No14.家庭成員'!X$4</f>
        <v>1</v>
      </c>
      <c r="DG21" s="264">
        <f>'編號 No14.家庭成員'!N$23</f>
        <v>0</v>
      </c>
      <c r="DH21" s="264">
        <f>'編號 No14.家庭成員'!O$23</f>
        <v>0</v>
      </c>
      <c r="DI21" s="264">
        <f>'編號 No14.家庭成員'!P$23</f>
        <v>0</v>
      </c>
      <c r="DJ21" s="264">
        <f>'編號 No14.家庭成員'!Q$23</f>
        <v>0</v>
      </c>
      <c r="DK21" s="264">
        <f>'編號 No14.家庭成員'!R$23</f>
        <v>0</v>
      </c>
      <c r="DL21" s="265">
        <f t="shared" si="9"/>
        <v>0</v>
      </c>
      <c r="DM21" s="265">
        <f t="shared" si="10"/>
        <v>0</v>
      </c>
      <c r="DN21" s="265">
        <f t="shared" si="11"/>
        <v>0</v>
      </c>
      <c r="DO21" s="266" t="str">
        <f t="shared" si="12"/>
        <v>身份空白</v>
      </c>
      <c r="DP21" s="266" t="str">
        <f t="shared" si="13"/>
        <v>身份空白</v>
      </c>
      <c r="DQ21" s="266" t="str">
        <f t="shared" si="14"/>
        <v>身份空白</v>
      </c>
      <c r="DR21" s="267">
        <v>0</v>
      </c>
      <c r="DS21" s="267"/>
      <c r="DT21" s="267"/>
      <c r="DU21" s="267"/>
      <c r="DV21" s="267"/>
      <c r="DW21" s="267"/>
      <c r="DX21" s="267"/>
      <c r="DY21" s="267"/>
      <c r="DZ21" s="267"/>
      <c r="EA21" s="267"/>
      <c r="EB21" s="267">
        <f t="shared" si="35"/>
        <v>0</v>
      </c>
      <c r="EC21" s="267"/>
      <c r="ED21" s="267"/>
      <c r="EE21" s="267"/>
      <c r="EF21" s="267"/>
      <c r="EG21" s="267"/>
      <c r="EH21" s="267"/>
      <c r="EI21" s="267"/>
      <c r="EJ21" s="267"/>
      <c r="EK21" s="267"/>
      <c r="EL21" s="267"/>
      <c r="EM21" s="267"/>
      <c r="EN21" s="267"/>
      <c r="EO21" s="267"/>
      <c r="EP21" s="267"/>
      <c r="EQ21" s="267"/>
      <c r="ER21" s="267"/>
      <c r="ES21" s="267"/>
      <c r="ET21" s="267"/>
      <c r="EU21" s="258"/>
      <c r="EV21" s="258"/>
      <c r="EW21" s="258"/>
      <c r="EX21" s="257" t="str">
        <f t="shared" si="15"/>
        <v/>
      </c>
      <c r="EY21" s="257" t="str">
        <f t="shared" si="16"/>
        <v/>
      </c>
      <c r="EZ21" s="257" t="str">
        <f t="shared" si="17"/>
        <v/>
      </c>
      <c r="FA21" s="258" t="str">
        <f t="shared" si="18"/>
        <v/>
      </c>
      <c r="FB21" s="258" t="str">
        <f t="shared" si="19"/>
        <v/>
      </c>
      <c r="FC21" s="258" t="str">
        <f t="shared" si="20"/>
        <v/>
      </c>
      <c r="FD21" s="258" t="str">
        <f t="shared" si="21"/>
        <v/>
      </c>
      <c r="FE21" s="258" t="str">
        <f t="shared" si="22"/>
        <v/>
      </c>
      <c r="FF21" s="258" t="str">
        <f t="shared" si="23"/>
        <v/>
      </c>
      <c r="FG21" s="258" t="str">
        <f t="shared" si="24"/>
        <v/>
      </c>
      <c r="FH21" s="258" t="str">
        <f t="shared" si="25"/>
        <v/>
      </c>
      <c r="FI21" s="257" t="str">
        <f t="shared" si="26"/>
        <v/>
      </c>
      <c r="FJ21" s="259" t="str">
        <f t="shared" si="27"/>
        <v/>
      </c>
      <c r="FK21" s="258" t="str">
        <f t="shared" si="28"/>
        <v/>
      </c>
      <c r="FL21" s="258" t="str">
        <f t="shared" si="29"/>
        <v/>
      </c>
      <c r="FM21" s="258" t="str">
        <f t="shared" si="30"/>
        <v/>
      </c>
      <c r="FN21" s="258"/>
      <c r="FO21" s="258"/>
      <c r="FP21" s="258"/>
      <c r="FQ21" s="258"/>
      <c r="FR21" s="258"/>
      <c r="FS21" s="258"/>
      <c r="FT21" s="258"/>
      <c r="FU21" s="258"/>
      <c r="FV21" s="258" t="str">
        <f t="shared" si="31"/>
        <v/>
      </c>
      <c r="FW21" s="258" t="str">
        <f t="shared" si="32"/>
        <v/>
      </c>
      <c r="FX21" s="258" t="str">
        <f t="shared" si="33"/>
        <v/>
      </c>
      <c r="FY21" s="258"/>
      <c r="FZ21" s="258"/>
      <c r="GA21" s="258"/>
      <c r="GB21" s="258"/>
      <c r="GC21" s="258"/>
      <c r="GD21" s="258"/>
      <c r="GE21" s="258"/>
      <c r="GF21" s="258"/>
      <c r="GG21" s="258"/>
      <c r="GH21" s="258"/>
      <c r="GI21" s="258"/>
      <c r="GJ21" s="258"/>
      <c r="GK21" s="258"/>
      <c r="GL21" s="258"/>
      <c r="GM21" s="258"/>
      <c r="GN21" s="258"/>
      <c r="GO21" s="258" t="s">
        <v>263</v>
      </c>
      <c r="GP21" s="258"/>
      <c r="GQ21" s="258"/>
      <c r="GR21" s="258"/>
      <c r="GS21" s="258"/>
    </row>
    <row r="22" spans="1:201" s="270" customFormat="1" ht="79.5" customHeight="1">
      <c r="A22" s="286" t="str">
        <f t="shared" si="36"/>
        <v>114學年度第一學期</v>
      </c>
      <c r="B22" s="258"/>
      <c r="C22" s="396"/>
      <c r="D22" s="271" t="s">
        <v>68</v>
      </c>
      <c r="E22" s="271"/>
      <c r="F22" s="271"/>
      <c r="G22" s="272"/>
      <c r="H22" s="397"/>
      <c r="I22" s="397"/>
      <c r="J22" s="397"/>
      <c r="K22" s="397"/>
      <c r="L22" s="397"/>
      <c r="M22" s="398"/>
      <c r="N22" s="399"/>
      <c r="O22" s="242" t="s">
        <v>906</v>
      </c>
      <c r="P22" s="272" t="s">
        <v>865</v>
      </c>
      <c r="Q22" s="400"/>
      <c r="R22" s="401"/>
      <c r="S22" s="402"/>
      <c r="T22" s="403"/>
      <c r="U22" s="403"/>
      <c r="V22" s="403"/>
      <c r="W22" s="414"/>
      <c r="X22" s="403"/>
      <c r="Y22" s="403"/>
      <c r="Z22" s="403"/>
      <c r="AA22" s="403"/>
      <c r="AB22" s="403"/>
      <c r="AC22" s="403"/>
      <c r="AD22" s="403"/>
      <c r="AE22" s="403"/>
      <c r="AF22" s="404"/>
      <c r="AG22" s="405"/>
      <c r="AH22" s="405"/>
      <c r="AI22" s="405"/>
      <c r="AJ22" s="405"/>
      <c r="AK22" s="397"/>
      <c r="AL22" s="397"/>
      <c r="AM22" s="397"/>
      <c r="AN22" s="397"/>
      <c r="AO22" s="406"/>
      <c r="AP22" s="406"/>
      <c r="AQ22" s="415"/>
      <c r="AR22" s="415"/>
      <c r="AS22" s="396"/>
      <c r="AT22" s="396"/>
      <c r="AU22" s="396"/>
      <c r="AV22" s="396"/>
      <c r="AW22" s="396"/>
      <c r="AX22" s="396"/>
      <c r="AY22" s="408"/>
      <c r="AZ22" s="408"/>
      <c r="BA22" s="408"/>
      <c r="BB22" s="408"/>
      <c r="BC22" s="416"/>
      <c r="BD22" s="410"/>
      <c r="BE22" s="411"/>
      <c r="BF22" s="411"/>
      <c r="BG22" s="411"/>
      <c r="BH22" s="411"/>
      <c r="BI22" s="396"/>
      <c r="BJ22" s="396"/>
      <c r="BK22" s="396"/>
      <c r="BL22" s="396"/>
      <c r="BM22" s="396"/>
      <c r="BN22" s="396"/>
      <c r="BO22" s="396"/>
      <c r="BP22" s="396"/>
      <c r="BQ22" s="396"/>
      <c r="BR22" s="396"/>
      <c r="BS22" s="396"/>
      <c r="BT22" s="396"/>
      <c r="BU22" s="396"/>
      <c r="BV22" s="396"/>
      <c r="BW22" s="413" t="s">
        <v>1170</v>
      </c>
      <c r="BX22" s="413" t="s">
        <v>1171</v>
      </c>
      <c r="BY22" s="412"/>
      <c r="BZ22" s="413" t="s">
        <v>1170</v>
      </c>
      <c r="CA22" s="413" t="s">
        <v>1171</v>
      </c>
      <c r="CB22" s="412"/>
      <c r="CC22" s="412" t="s">
        <v>1172</v>
      </c>
      <c r="CD22" s="413" t="s">
        <v>1173</v>
      </c>
      <c r="CE22" s="412"/>
      <c r="CF22" s="412"/>
      <c r="CG22" s="412"/>
      <c r="CH22" s="413" t="s">
        <v>1174</v>
      </c>
      <c r="CI22" s="413" t="s">
        <v>1175</v>
      </c>
      <c r="CJ22" s="413" t="s">
        <v>1176</v>
      </c>
      <c r="CK22" s="412" t="s">
        <v>1177</v>
      </c>
      <c r="CL22" s="397"/>
      <c r="CM22" s="397"/>
      <c r="CN22" s="397"/>
      <c r="CO22" s="243">
        <f t="shared" si="0"/>
        <v>0</v>
      </c>
      <c r="CP22" s="287" t="s">
        <v>176</v>
      </c>
      <c r="CQ22" s="244" t="str">
        <f t="shared" si="1"/>
        <v/>
      </c>
      <c r="CR22" s="244" t="str">
        <f t="shared" si="2"/>
        <v/>
      </c>
      <c r="CS22" s="244">
        <v>0</v>
      </c>
      <c r="CT22" s="244" t="str">
        <f t="shared" si="34"/>
        <v/>
      </c>
      <c r="CU22" s="244" t="str">
        <f t="shared" si="3"/>
        <v/>
      </c>
      <c r="CV22" s="244" t="str">
        <f t="shared" si="4"/>
        <v/>
      </c>
      <c r="CW22" s="244" t="str">
        <f t="shared" si="5"/>
        <v/>
      </c>
      <c r="CX22" s="244" t="str">
        <f t="shared" si="6"/>
        <v/>
      </c>
      <c r="CY22" s="244" t="str">
        <f t="shared" si="7"/>
        <v/>
      </c>
      <c r="CZ22" s="244" t="str">
        <f t="shared" si="8"/>
        <v/>
      </c>
      <c r="DA22" s="260"/>
      <c r="DB22" s="260"/>
      <c r="DC22" s="261"/>
      <c r="DD22" s="261"/>
      <c r="DE22" s="262"/>
      <c r="DF22" s="274">
        <f>'編號 No15.家庭成員'!X$4</f>
        <v>1</v>
      </c>
      <c r="DG22" s="264">
        <f>'編號 No15.家庭成員'!N$23</f>
        <v>0</v>
      </c>
      <c r="DH22" s="264">
        <f>'編號 No15.家庭成員'!O$23</f>
        <v>0</v>
      </c>
      <c r="DI22" s="264">
        <f>'編號 No15.家庭成員'!P$23</f>
        <v>0</v>
      </c>
      <c r="DJ22" s="264">
        <f>'編號 No15.家庭成員'!Q$23</f>
        <v>0</v>
      </c>
      <c r="DK22" s="264">
        <f>'編號 No15.家庭成員'!R$23</f>
        <v>0</v>
      </c>
      <c r="DL22" s="265">
        <f t="shared" si="9"/>
        <v>0</v>
      </c>
      <c r="DM22" s="265">
        <f t="shared" si="10"/>
        <v>0</v>
      </c>
      <c r="DN22" s="265">
        <f t="shared" si="11"/>
        <v>0</v>
      </c>
      <c r="DO22" s="266" t="str">
        <f t="shared" si="12"/>
        <v>身份空白</v>
      </c>
      <c r="DP22" s="266" t="str">
        <f t="shared" si="13"/>
        <v>身份空白</v>
      </c>
      <c r="DQ22" s="266" t="str">
        <f t="shared" si="14"/>
        <v>身份空白</v>
      </c>
      <c r="DR22" s="267">
        <v>0</v>
      </c>
      <c r="DS22" s="267"/>
      <c r="DT22" s="267"/>
      <c r="DU22" s="267"/>
      <c r="DV22" s="267"/>
      <c r="DW22" s="267"/>
      <c r="DX22" s="267"/>
      <c r="DY22" s="267"/>
      <c r="DZ22" s="267"/>
      <c r="EA22" s="267"/>
      <c r="EB22" s="267">
        <f t="shared" si="35"/>
        <v>0</v>
      </c>
      <c r="EC22" s="267"/>
      <c r="ED22" s="267"/>
      <c r="EE22" s="267"/>
      <c r="EF22" s="267"/>
      <c r="EG22" s="267"/>
      <c r="EH22" s="267"/>
      <c r="EI22" s="267"/>
      <c r="EJ22" s="267"/>
      <c r="EK22" s="267"/>
      <c r="EL22" s="267"/>
      <c r="EM22" s="267"/>
      <c r="EN22" s="267"/>
      <c r="EO22" s="267"/>
      <c r="EP22" s="267"/>
      <c r="EQ22" s="267"/>
      <c r="ER22" s="267"/>
      <c r="ES22" s="267"/>
      <c r="ET22" s="267"/>
      <c r="EU22" s="258"/>
      <c r="EV22" s="258"/>
      <c r="EW22" s="258"/>
      <c r="EX22" s="257" t="str">
        <f t="shared" si="15"/>
        <v/>
      </c>
      <c r="EY22" s="257" t="str">
        <f t="shared" si="16"/>
        <v/>
      </c>
      <c r="EZ22" s="257" t="str">
        <f t="shared" si="17"/>
        <v/>
      </c>
      <c r="FA22" s="258" t="str">
        <f t="shared" si="18"/>
        <v/>
      </c>
      <c r="FB22" s="258" t="str">
        <f t="shared" si="19"/>
        <v/>
      </c>
      <c r="FC22" s="258" t="str">
        <f t="shared" si="20"/>
        <v/>
      </c>
      <c r="FD22" s="258" t="str">
        <f t="shared" si="21"/>
        <v/>
      </c>
      <c r="FE22" s="258" t="str">
        <f t="shared" si="22"/>
        <v/>
      </c>
      <c r="FF22" s="258" t="str">
        <f t="shared" si="23"/>
        <v/>
      </c>
      <c r="FG22" s="258" t="str">
        <f t="shared" si="24"/>
        <v/>
      </c>
      <c r="FH22" s="258" t="str">
        <f t="shared" si="25"/>
        <v/>
      </c>
      <c r="FI22" s="257" t="str">
        <f t="shared" si="26"/>
        <v/>
      </c>
      <c r="FJ22" s="259" t="str">
        <f t="shared" si="27"/>
        <v/>
      </c>
      <c r="FK22" s="258" t="str">
        <f t="shared" si="28"/>
        <v/>
      </c>
      <c r="FL22" s="258" t="str">
        <f t="shared" si="29"/>
        <v/>
      </c>
      <c r="FM22" s="258" t="str">
        <f t="shared" si="30"/>
        <v/>
      </c>
      <c r="FN22" s="258"/>
      <c r="FO22" s="258"/>
      <c r="FP22" s="258"/>
      <c r="FQ22" s="258"/>
      <c r="FR22" s="258"/>
      <c r="FS22" s="258"/>
      <c r="FT22" s="258"/>
      <c r="FU22" s="258"/>
      <c r="FV22" s="258" t="str">
        <f t="shared" si="31"/>
        <v/>
      </c>
      <c r="FW22" s="258" t="str">
        <f t="shared" si="32"/>
        <v/>
      </c>
      <c r="FX22" s="258" t="str">
        <f t="shared" si="33"/>
        <v/>
      </c>
      <c r="FY22" s="258"/>
      <c r="FZ22" s="258"/>
      <c r="GA22" s="258"/>
      <c r="GB22" s="258"/>
      <c r="GC22" s="258"/>
      <c r="GD22" s="258"/>
      <c r="GE22" s="258"/>
      <c r="GF22" s="258"/>
      <c r="GG22" s="258"/>
      <c r="GH22" s="258"/>
      <c r="GI22" s="258"/>
      <c r="GJ22" s="258"/>
      <c r="GK22" s="258"/>
      <c r="GL22" s="258"/>
      <c r="GM22" s="258"/>
      <c r="GN22" s="258"/>
      <c r="GO22" s="258" t="s">
        <v>263</v>
      </c>
      <c r="GP22" s="258"/>
      <c r="GQ22" s="258"/>
      <c r="GR22" s="258"/>
      <c r="GS22" s="258"/>
    </row>
    <row r="23" spans="1:201" s="270" customFormat="1" ht="79.5" customHeight="1">
      <c r="A23" s="286" t="str">
        <f t="shared" si="36"/>
        <v>114學年度第一學期</v>
      </c>
      <c r="B23" s="258"/>
      <c r="C23" s="396"/>
      <c r="D23" s="271" t="s">
        <v>69</v>
      </c>
      <c r="E23" s="271"/>
      <c r="F23" s="271"/>
      <c r="G23" s="272"/>
      <c r="H23" s="397"/>
      <c r="I23" s="397"/>
      <c r="J23" s="397"/>
      <c r="K23" s="397"/>
      <c r="L23" s="397"/>
      <c r="M23" s="398"/>
      <c r="N23" s="399"/>
      <c r="O23" s="242" t="s">
        <v>906</v>
      </c>
      <c r="P23" s="272" t="s">
        <v>865</v>
      </c>
      <c r="Q23" s="400"/>
      <c r="R23" s="401"/>
      <c r="S23" s="402"/>
      <c r="T23" s="403"/>
      <c r="U23" s="403"/>
      <c r="V23" s="403"/>
      <c r="W23" s="414"/>
      <c r="X23" s="403"/>
      <c r="Y23" s="403"/>
      <c r="Z23" s="403"/>
      <c r="AA23" s="403"/>
      <c r="AB23" s="403"/>
      <c r="AC23" s="403"/>
      <c r="AD23" s="403"/>
      <c r="AE23" s="403"/>
      <c r="AF23" s="404"/>
      <c r="AG23" s="405"/>
      <c r="AH23" s="405"/>
      <c r="AI23" s="405"/>
      <c r="AJ23" s="405"/>
      <c r="AK23" s="397"/>
      <c r="AL23" s="397"/>
      <c r="AM23" s="397"/>
      <c r="AN23" s="397"/>
      <c r="AO23" s="406"/>
      <c r="AP23" s="406"/>
      <c r="AQ23" s="415"/>
      <c r="AR23" s="415"/>
      <c r="AS23" s="396"/>
      <c r="AT23" s="396"/>
      <c r="AU23" s="396"/>
      <c r="AV23" s="396"/>
      <c r="AW23" s="396"/>
      <c r="AX23" s="396"/>
      <c r="AY23" s="408"/>
      <c r="AZ23" s="408"/>
      <c r="BA23" s="408"/>
      <c r="BB23" s="408"/>
      <c r="BC23" s="416"/>
      <c r="BD23" s="410"/>
      <c r="BE23" s="411"/>
      <c r="BF23" s="411"/>
      <c r="BG23" s="411"/>
      <c r="BH23" s="411"/>
      <c r="BI23" s="396"/>
      <c r="BJ23" s="396"/>
      <c r="BK23" s="396"/>
      <c r="BL23" s="396"/>
      <c r="BM23" s="396"/>
      <c r="BN23" s="396"/>
      <c r="BO23" s="396"/>
      <c r="BP23" s="396"/>
      <c r="BQ23" s="396"/>
      <c r="BR23" s="396"/>
      <c r="BS23" s="396"/>
      <c r="BT23" s="396"/>
      <c r="BU23" s="396"/>
      <c r="BV23" s="396"/>
      <c r="BW23" s="413" t="s">
        <v>1170</v>
      </c>
      <c r="BX23" s="413" t="s">
        <v>1171</v>
      </c>
      <c r="BY23" s="412"/>
      <c r="BZ23" s="413" t="s">
        <v>1170</v>
      </c>
      <c r="CA23" s="413" t="s">
        <v>1171</v>
      </c>
      <c r="CB23" s="412"/>
      <c r="CC23" s="412" t="s">
        <v>1172</v>
      </c>
      <c r="CD23" s="413" t="s">
        <v>1173</v>
      </c>
      <c r="CE23" s="412"/>
      <c r="CF23" s="412"/>
      <c r="CG23" s="412"/>
      <c r="CH23" s="413" t="s">
        <v>1174</v>
      </c>
      <c r="CI23" s="413" t="s">
        <v>1175</v>
      </c>
      <c r="CJ23" s="413" t="s">
        <v>1176</v>
      </c>
      <c r="CK23" s="412" t="s">
        <v>1177</v>
      </c>
      <c r="CL23" s="397"/>
      <c r="CM23" s="397"/>
      <c r="CN23" s="397"/>
      <c r="CO23" s="243">
        <f t="shared" si="0"/>
        <v>0</v>
      </c>
      <c r="CP23" s="287" t="s">
        <v>176</v>
      </c>
      <c r="CQ23" s="244" t="str">
        <f t="shared" si="1"/>
        <v/>
      </c>
      <c r="CR23" s="244" t="str">
        <f t="shared" si="2"/>
        <v/>
      </c>
      <c r="CS23" s="244">
        <v>0</v>
      </c>
      <c r="CT23" s="244" t="str">
        <f t="shared" si="34"/>
        <v/>
      </c>
      <c r="CU23" s="244" t="str">
        <f t="shared" si="3"/>
        <v/>
      </c>
      <c r="CV23" s="244" t="str">
        <f t="shared" si="4"/>
        <v/>
      </c>
      <c r="CW23" s="244" t="str">
        <f t="shared" si="5"/>
        <v/>
      </c>
      <c r="CX23" s="244" t="str">
        <f t="shared" si="6"/>
        <v/>
      </c>
      <c r="CY23" s="244" t="str">
        <f t="shared" si="7"/>
        <v/>
      </c>
      <c r="CZ23" s="244" t="str">
        <f t="shared" si="8"/>
        <v/>
      </c>
      <c r="DA23" s="260"/>
      <c r="DB23" s="260"/>
      <c r="DC23" s="261"/>
      <c r="DD23" s="261"/>
      <c r="DE23" s="262"/>
      <c r="DF23" s="274">
        <f>'編號 No16.家庭成員'!X$4</f>
        <v>1</v>
      </c>
      <c r="DG23" s="264">
        <f>'編號 No16.家庭成員'!N$23</f>
        <v>0</v>
      </c>
      <c r="DH23" s="264">
        <f>'編號 No16.家庭成員'!O$23</f>
        <v>0</v>
      </c>
      <c r="DI23" s="264">
        <f>'編號 No16.家庭成員'!P$23</f>
        <v>0</v>
      </c>
      <c r="DJ23" s="264">
        <f>'編號 No16.家庭成員'!Q$23</f>
        <v>0</v>
      </c>
      <c r="DK23" s="264">
        <f>'編號 No16.家庭成員'!R$23</f>
        <v>0</v>
      </c>
      <c r="DL23" s="265">
        <f t="shared" si="9"/>
        <v>0</v>
      </c>
      <c r="DM23" s="265">
        <f t="shared" si="10"/>
        <v>0</v>
      </c>
      <c r="DN23" s="265">
        <f t="shared" si="11"/>
        <v>0</v>
      </c>
      <c r="DO23" s="266" t="str">
        <f t="shared" si="12"/>
        <v>身份空白</v>
      </c>
      <c r="DP23" s="266" t="str">
        <f t="shared" si="13"/>
        <v>身份空白</v>
      </c>
      <c r="DQ23" s="266" t="str">
        <f t="shared" si="14"/>
        <v>身份空白</v>
      </c>
      <c r="DR23" s="267">
        <v>0</v>
      </c>
      <c r="DS23" s="267"/>
      <c r="DT23" s="267"/>
      <c r="DU23" s="267"/>
      <c r="DV23" s="267"/>
      <c r="DW23" s="267"/>
      <c r="DX23" s="267"/>
      <c r="DY23" s="267"/>
      <c r="DZ23" s="267"/>
      <c r="EA23" s="267"/>
      <c r="EB23" s="267">
        <f t="shared" si="35"/>
        <v>0</v>
      </c>
      <c r="EC23" s="267"/>
      <c r="ED23" s="267"/>
      <c r="EE23" s="267"/>
      <c r="EF23" s="267"/>
      <c r="EG23" s="267"/>
      <c r="EH23" s="267"/>
      <c r="EI23" s="267"/>
      <c r="EJ23" s="267"/>
      <c r="EK23" s="267"/>
      <c r="EL23" s="267"/>
      <c r="EM23" s="267"/>
      <c r="EN23" s="267"/>
      <c r="EO23" s="267"/>
      <c r="EP23" s="267"/>
      <c r="EQ23" s="267"/>
      <c r="ER23" s="267"/>
      <c r="ES23" s="267"/>
      <c r="ET23" s="267"/>
      <c r="EU23" s="258"/>
      <c r="EV23" s="258"/>
      <c r="EW23" s="258"/>
      <c r="EX23" s="257" t="str">
        <f t="shared" si="15"/>
        <v/>
      </c>
      <c r="EY23" s="257" t="str">
        <f t="shared" si="16"/>
        <v/>
      </c>
      <c r="EZ23" s="257" t="str">
        <f t="shared" si="17"/>
        <v/>
      </c>
      <c r="FA23" s="258" t="str">
        <f t="shared" si="18"/>
        <v/>
      </c>
      <c r="FB23" s="258" t="str">
        <f t="shared" si="19"/>
        <v/>
      </c>
      <c r="FC23" s="258" t="str">
        <f t="shared" si="20"/>
        <v/>
      </c>
      <c r="FD23" s="258" t="str">
        <f t="shared" si="21"/>
        <v/>
      </c>
      <c r="FE23" s="258" t="str">
        <f t="shared" si="22"/>
        <v/>
      </c>
      <c r="FF23" s="258" t="str">
        <f t="shared" si="23"/>
        <v/>
      </c>
      <c r="FG23" s="258" t="str">
        <f t="shared" si="24"/>
        <v/>
      </c>
      <c r="FH23" s="258" t="str">
        <f t="shared" si="25"/>
        <v/>
      </c>
      <c r="FI23" s="257" t="str">
        <f t="shared" si="26"/>
        <v/>
      </c>
      <c r="FJ23" s="259" t="str">
        <f t="shared" si="27"/>
        <v/>
      </c>
      <c r="FK23" s="258" t="str">
        <f t="shared" si="28"/>
        <v/>
      </c>
      <c r="FL23" s="258" t="str">
        <f t="shared" si="29"/>
        <v/>
      </c>
      <c r="FM23" s="258" t="str">
        <f t="shared" si="30"/>
        <v/>
      </c>
      <c r="FN23" s="258"/>
      <c r="FO23" s="258"/>
      <c r="FP23" s="258"/>
      <c r="FQ23" s="258"/>
      <c r="FR23" s="258"/>
      <c r="FS23" s="258"/>
      <c r="FT23" s="258"/>
      <c r="FU23" s="258"/>
      <c r="FV23" s="258" t="str">
        <f t="shared" si="31"/>
        <v/>
      </c>
      <c r="FW23" s="258" t="str">
        <f t="shared" si="32"/>
        <v/>
      </c>
      <c r="FX23" s="258" t="str">
        <f t="shared" si="33"/>
        <v/>
      </c>
      <c r="FY23" s="258"/>
      <c r="FZ23" s="258"/>
      <c r="GA23" s="258"/>
      <c r="GB23" s="258"/>
      <c r="GC23" s="258"/>
      <c r="GD23" s="258"/>
      <c r="GE23" s="258"/>
      <c r="GF23" s="258"/>
      <c r="GG23" s="258"/>
      <c r="GH23" s="258"/>
      <c r="GI23" s="258"/>
      <c r="GJ23" s="258"/>
      <c r="GK23" s="258"/>
      <c r="GL23" s="258"/>
      <c r="GM23" s="258"/>
      <c r="GN23" s="258"/>
      <c r="GO23" s="258" t="s">
        <v>263</v>
      </c>
      <c r="GP23" s="258"/>
      <c r="GQ23" s="258"/>
      <c r="GR23" s="258"/>
      <c r="GS23" s="258"/>
    </row>
    <row r="24" spans="1:201" s="270" customFormat="1" ht="79.5" customHeight="1">
      <c r="A24" s="286" t="str">
        <f t="shared" si="36"/>
        <v>114學年度第一學期</v>
      </c>
      <c r="B24" s="258"/>
      <c r="C24" s="396"/>
      <c r="D24" s="271" t="s">
        <v>70</v>
      </c>
      <c r="E24" s="271"/>
      <c r="F24" s="271"/>
      <c r="G24" s="272"/>
      <c r="H24" s="397"/>
      <c r="I24" s="397"/>
      <c r="J24" s="397"/>
      <c r="K24" s="397"/>
      <c r="L24" s="397"/>
      <c r="M24" s="398"/>
      <c r="N24" s="399"/>
      <c r="O24" s="242" t="s">
        <v>906</v>
      </c>
      <c r="P24" s="272" t="s">
        <v>865</v>
      </c>
      <c r="Q24" s="400"/>
      <c r="R24" s="401"/>
      <c r="S24" s="402"/>
      <c r="T24" s="403"/>
      <c r="U24" s="403"/>
      <c r="V24" s="403"/>
      <c r="W24" s="414"/>
      <c r="X24" s="403"/>
      <c r="Y24" s="403"/>
      <c r="Z24" s="403"/>
      <c r="AA24" s="403"/>
      <c r="AB24" s="403"/>
      <c r="AC24" s="403"/>
      <c r="AD24" s="403"/>
      <c r="AE24" s="403"/>
      <c r="AF24" s="404"/>
      <c r="AG24" s="405"/>
      <c r="AH24" s="405"/>
      <c r="AI24" s="405"/>
      <c r="AJ24" s="405"/>
      <c r="AK24" s="397"/>
      <c r="AL24" s="397"/>
      <c r="AM24" s="397"/>
      <c r="AN24" s="397"/>
      <c r="AO24" s="406"/>
      <c r="AP24" s="406"/>
      <c r="AQ24" s="415"/>
      <c r="AR24" s="415"/>
      <c r="AS24" s="396"/>
      <c r="AT24" s="396"/>
      <c r="AU24" s="396"/>
      <c r="AV24" s="396"/>
      <c r="AW24" s="396"/>
      <c r="AX24" s="396"/>
      <c r="AY24" s="408"/>
      <c r="AZ24" s="408"/>
      <c r="BA24" s="408"/>
      <c r="BB24" s="408"/>
      <c r="BC24" s="416"/>
      <c r="BD24" s="410"/>
      <c r="BE24" s="411"/>
      <c r="BF24" s="411"/>
      <c r="BG24" s="411"/>
      <c r="BH24" s="411"/>
      <c r="BI24" s="396"/>
      <c r="BJ24" s="396"/>
      <c r="BK24" s="396"/>
      <c r="BL24" s="396"/>
      <c r="BM24" s="396"/>
      <c r="BN24" s="396"/>
      <c r="BO24" s="396"/>
      <c r="BP24" s="396"/>
      <c r="BQ24" s="396"/>
      <c r="BR24" s="396"/>
      <c r="BS24" s="396"/>
      <c r="BT24" s="396"/>
      <c r="BU24" s="396"/>
      <c r="BV24" s="396"/>
      <c r="BW24" s="413" t="s">
        <v>1170</v>
      </c>
      <c r="BX24" s="413" t="s">
        <v>1171</v>
      </c>
      <c r="BY24" s="412"/>
      <c r="BZ24" s="413" t="s">
        <v>1170</v>
      </c>
      <c r="CA24" s="413" t="s">
        <v>1171</v>
      </c>
      <c r="CB24" s="412"/>
      <c r="CC24" s="412" t="s">
        <v>1172</v>
      </c>
      <c r="CD24" s="413" t="s">
        <v>1173</v>
      </c>
      <c r="CE24" s="412"/>
      <c r="CF24" s="412"/>
      <c r="CG24" s="412"/>
      <c r="CH24" s="413" t="s">
        <v>1174</v>
      </c>
      <c r="CI24" s="413" t="s">
        <v>1175</v>
      </c>
      <c r="CJ24" s="413" t="s">
        <v>1176</v>
      </c>
      <c r="CK24" s="412" t="s">
        <v>1177</v>
      </c>
      <c r="CL24" s="397"/>
      <c r="CM24" s="397"/>
      <c r="CN24" s="397"/>
      <c r="CO24" s="243">
        <f t="shared" si="0"/>
        <v>0</v>
      </c>
      <c r="CP24" s="287" t="s">
        <v>176</v>
      </c>
      <c r="CQ24" s="244" t="str">
        <f t="shared" si="1"/>
        <v/>
      </c>
      <c r="CR24" s="244" t="str">
        <f t="shared" si="2"/>
        <v/>
      </c>
      <c r="CS24" s="244">
        <v>0</v>
      </c>
      <c r="CT24" s="244" t="str">
        <f t="shared" si="34"/>
        <v/>
      </c>
      <c r="CU24" s="244" t="str">
        <f t="shared" si="3"/>
        <v/>
      </c>
      <c r="CV24" s="244" t="str">
        <f t="shared" si="4"/>
        <v/>
      </c>
      <c r="CW24" s="244" t="str">
        <f t="shared" si="5"/>
        <v/>
      </c>
      <c r="CX24" s="244" t="str">
        <f t="shared" si="6"/>
        <v/>
      </c>
      <c r="CY24" s="244" t="str">
        <f t="shared" si="7"/>
        <v/>
      </c>
      <c r="CZ24" s="244" t="str">
        <f t="shared" si="8"/>
        <v/>
      </c>
      <c r="DA24" s="260"/>
      <c r="DB24" s="260"/>
      <c r="DC24" s="261"/>
      <c r="DD24" s="261"/>
      <c r="DE24" s="262"/>
      <c r="DF24" s="274">
        <f>'編號 No17.家庭成員 '!X$4</f>
        <v>1</v>
      </c>
      <c r="DG24" s="264">
        <f>'編號 No17.家庭成員 '!N$23</f>
        <v>0</v>
      </c>
      <c r="DH24" s="264">
        <f>'編號 No17.家庭成員 '!O$23</f>
        <v>0</v>
      </c>
      <c r="DI24" s="264">
        <f>'編號 No17.家庭成員 '!P$23</f>
        <v>0</v>
      </c>
      <c r="DJ24" s="264">
        <f>'編號 No17.家庭成員 '!Q$23</f>
        <v>0</v>
      </c>
      <c r="DK24" s="264">
        <f>'編號 No17.家庭成員 '!R$23</f>
        <v>0</v>
      </c>
      <c r="DL24" s="265">
        <f t="shared" si="9"/>
        <v>0</v>
      </c>
      <c r="DM24" s="265">
        <f t="shared" si="10"/>
        <v>0</v>
      </c>
      <c r="DN24" s="265">
        <f t="shared" si="11"/>
        <v>0</v>
      </c>
      <c r="DO24" s="266" t="str">
        <f t="shared" si="12"/>
        <v>身份空白</v>
      </c>
      <c r="DP24" s="266" t="str">
        <f t="shared" si="13"/>
        <v>身份空白</v>
      </c>
      <c r="DQ24" s="266" t="str">
        <f t="shared" si="14"/>
        <v>身份空白</v>
      </c>
      <c r="DR24" s="267">
        <v>0</v>
      </c>
      <c r="DS24" s="267"/>
      <c r="DT24" s="267"/>
      <c r="DU24" s="267"/>
      <c r="DV24" s="267"/>
      <c r="DW24" s="267"/>
      <c r="DX24" s="267"/>
      <c r="DY24" s="267"/>
      <c r="DZ24" s="267"/>
      <c r="EA24" s="267"/>
      <c r="EB24" s="267">
        <f t="shared" si="35"/>
        <v>0</v>
      </c>
      <c r="EC24" s="267"/>
      <c r="ED24" s="267"/>
      <c r="EE24" s="267"/>
      <c r="EF24" s="267"/>
      <c r="EG24" s="267"/>
      <c r="EH24" s="267"/>
      <c r="EI24" s="267"/>
      <c r="EJ24" s="267"/>
      <c r="EK24" s="267"/>
      <c r="EL24" s="267"/>
      <c r="EM24" s="267"/>
      <c r="EN24" s="267"/>
      <c r="EO24" s="267"/>
      <c r="EP24" s="267"/>
      <c r="EQ24" s="267"/>
      <c r="ER24" s="267"/>
      <c r="ES24" s="267"/>
      <c r="ET24" s="267"/>
      <c r="EU24" s="258"/>
      <c r="EV24" s="258"/>
      <c r="EW24" s="258"/>
      <c r="EX24" s="257" t="str">
        <f t="shared" si="15"/>
        <v/>
      </c>
      <c r="EY24" s="257" t="str">
        <f t="shared" si="16"/>
        <v/>
      </c>
      <c r="EZ24" s="257" t="str">
        <f t="shared" si="17"/>
        <v/>
      </c>
      <c r="FA24" s="258" t="str">
        <f t="shared" si="18"/>
        <v/>
      </c>
      <c r="FB24" s="258" t="str">
        <f t="shared" si="19"/>
        <v/>
      </c>
      <c r="FC24" s="258" t="str">
        <f t="shared" si="20"/>
        <v/>
      </c>
      <c r="FD24" s="258" t="str">
        <f t="shared" si="21"/>
        <v/>
      </c>
      <c r="FE24" s="258" t="str">
        <f t="shared" si="22"/>
        <v/>
      </c>
      <c r="FF24" s="258" t="str">
        <f t="shared" si="23"/>
        <v/>
      </c>
      <c r="FG24" s="258" t="str">
        <f t="shared" si="24"/>
        <v/>
      </c>
      <c r="FH24" s="258" t="str">
        <f t="shared" si="25"/>
        <v/>
      </c>
      <c r="FI24" s="257" t="str">
        <f t="shared" si="26"/>
        <v/>
      </c>
      <c r="FJ24" s="259" t="str">
        <f t="shared" si="27"/>
        <v/>
      </c>
      <c r="FK24" s="258" t="str">
        <f t="shared" si="28"/>
        <v/>
      </c>
      <c r="FL24" s="258" t="str">
        <f t="shared" si="29"/>
        <v/>
      </c>
      <c r="FM24" s="258" t="str">
        <f t="shared" si="30"/>
        <v/>
      </c>
      <c r="FN24" s="258"/>
      <c r="FO24" s="258"/>
      <c r="FP24" s="258"/>
      <c r="FQ24" s="258"/>
      <c r="FR24" s="258"/>
      <c r="FS24" s="258"/>
      <c r="FT24" s="258"/>
      <c r="FU24" s="258"/>
      <c r="FV24" s="258" t="str">
        <f t="shared" si="31"/>
        <v/>
      </c>
      <c r="FW24" s="258" t="str">
        <f t="shared" si="32"/>
        <v/>
      </c>
      <c r="FX24" s="258" t="str">
        <f t="shared" si="33"/>
        <v/>
      </c>
      <c r="FY24" s="258"/>
      <c r="FZ24" s="258"/>
      <c r="GA24" s="258"/>
      <c r="GB24" s="258"/>
      <c r="GC24" s="258"/>
      <c r="GD24" s="258"/>
      <c r="GE24" s="258"/>
      <c r="GF24" s="258"/>
      <c r="GG24" s="258"/>
      <c r="GH24" s="258"/>
      <c r="GI24" s="258"/>
      <c r="GJ24" s="258"/>
      <c r="GK24" s="258"/>
      <c r="GL24" s="258"/>
      <c r="GM24" s="258"/>
      <c r="GN24" s="258"/>
      <c r="GO24" s="258" t="s">
        <v>263</v>
      </c>
      <c r="GP24" s="258"/>
      <c r="GQ24" s="258"/>
      <c r="GR24" s="258"/>
      <c r="GS24" s="258"/>
    </row>
    <row r="25" spans="1:201" s="270" customFormat="1" ht="79.5" customHeight="1">
      <c r="A25" s="286" t="str">
        <f t="shared" si="36"/>
        <v>114學年度第一學期</v>
      </c>
      <c r="B25" s="258"/>
      <c r="C25" s="396"/>
      <c r="D25" s="271" t="s">
        <v>71</v>
      </c>
      <c r="E25" s="271"/>
      <c r="F25" s="271"/>
      <c r="G25" s="272"/>
      <c r="H25" s="397"/>
      <c r="I25" s="397"/>
      <c r="J25" s="397"/>
      <c r="K25" s="397"/>
      <c r="L25" s="397"/>
      <c r="M25" s="398"/>
      <c r="N25" s="399"/>
      <c r="O25" s="242" t="s">
        <v>906</v>
      </c>
      <c r="P25" s="272" t="s">
        <v>865</v>
      </c>
      <c r="Q25" s="400"/>
      <c r="R25" s="401"/>
      <c r="S25" s="402"/>
      <c r="T25" s="403"/>
      <c r="U25" s="403"/>
      <c r="V25" s="403"/>
      <c r="W25" s="414"/>
      <c r="X25" s="403"/>
      <c r="Y25" s="403"/>
      <c r="Z25" s="403"/>
      <c r="AA25" s="403"/>
      <c r="AB25" s="403"/>
      <c r="AC25" s="403"/>
      <c r="AD25" s="403"/>
      <c r="AE25" s="403"/>
      <c r="AF25" s="404"/>
      <c r="AG25" s="405"/>
      <c r="AH25" s="405"/>
      <c r="AI25" s="405"/>
      <c r="AJ25" s="405"/>
      <c r="AK25" s="397"/>
      <c r="AL25" s="397"/>
      <c r="AM25" s="397"/>
      <c r="AN25" s="397"/>
      <c r="AO25" s="406"/>
      <c r="AP25" s="406"/>
      <c r="AQ25" s="415"/>
      <c r="AR25" s="415"/>
      <c r="AS25" s="396"/>
      <c r="AT25" s="396"/>
      <c r="AU25" s="396"/>
      <c r="AV25" s="396"/>
      <c r="AW25" s="396"/>
      <c r="AX25" s="396"/>
      <c r="AY25" s="408"/>
      <c r="AZ25" s="408"/>
      <c r="BA25" s="408"/>
      <c r="BB25" s="408"/>
      <c r="BC25" s="416"/>
      <c r="BD25" s="410"/>
      <c r="BE25" s="411"/>
      <c r="BF25" s="411"/>
      <c r="BG25" s="411"/>
      <c r="BH25" s="411"/>
      <c r="BI25" s="396"/>
      <c r="BJ25" s="396"/>
      <c r="BK25" s="396"/>
      <c r="BL25" s="396"/>
      <c r="BM25" s="396"/>
      <c r="BN25" s="396"/>
      <c r="BO25" s="396"/>
      <c r="BP25" s="396"/>
      <c r="BQ25" s="396"/>
      <c r="BR25" s="396"/>
      <c r="BS25" s="396"/>
      <c r="BT25" s="396"/>
      <c r="BU25" s="396"/>
      <c r="BV25" s="396"/>
      <c r="BW25" s="413" t="s">
        <v>1170</v>
      </c>
      <c r="BX25" s="413" t="s">
        <v>1171</v>
      </c>
      <c r="BY25" s="412"/>
      <c r="BZ25" s="413" t="s">
        <v>1170</v>
      </c>
      <c r="CA25" s="413" t="s">
        <v>1171</v>
      </c>
      <c r="CB25" s="412"/>
      <c r="CC25" s="412" t="s">
        <v>1172</v>
      </c>
      <c r="CD25" s="413" t="s">
        <v>1173</v>
      </c>
      <c r="CE25" s="412"/>
      <c r="CF25" s="412"/>
      <c r="CG25" s="412"/>
      <c r="CH25" s="413" t="s">
        <v>1174</v>
      </c>
      <c r="CI25" s="413" t="s">
        <v>1175</v>
      </c>
      <c r="CJ25" s="413" t="s">
        <v>1176</v>
      </c>
      <c r="CK25" s="412" t="s">
        <v>1177</v>
      </c>
      <c r="CL25" s="397"/>
      <c r="CM25" s="397"/>
      <c r="CN25" s="397"/>
      <c r="CO25" s="243">
        <f t="shared" si="0"/>
        <v>0</v>
      </c>
      <c r="CP25" s="287" t="s">
        <v>176</v>
      </c>
      <c r="CQ25" s="244" t="str">
        <f t="shared" si="1"/>
        <v/>
      </c>
      <c r="CR25" s="244" t="str">
        <f t="shared" si="2"/>
        <v/>
      </c>
      <c r="CS25" s="244">
        <v>0</v>
      </c>
      <c r="CT25" s="244" t="str">
        <f t="shared" si="34"/>
        <v/>
      </c>
      <c r="CU25" s="244" t="str">
        <f t="shared" si="3"/>
        <v/>
      </c>
      <c r="CV25" s="244" t="str">
        <f t="shared" si="4"/>
        <v/>
      </c>
      <c r="CW25" s="244" t="str">
        <f t="shared" si="5"/>
        <v/>
      </c>
      <c r="CX25" s="244" t="str">
        <f t="shared" si="6"/>
        <v/>
      </c>
      <c r="CY25" s="244" t="str">
        <f t="shared" si="7"/>
        <v/>
      </c>
      <c r="CZ25" s="244" t="str">
        <f t="shared" si="8"/>
        <v/>
      </c>
      <c r="DA25" s="260"/>
      <c r="DB25" s="260"/>
      <c r="DC25" s="261"/>
      <c r="DD25" s="261"/>
      <c r="DE25" s="262"/>
      <c r="DF25" s="274">
        <f>'編號 No18.家庭成員 '!X$4</f>
        <v>1</v>
      </c>
      <c r="DG25" s="264">
        <f>'編號 No18.家庭成員 '!N$23</f>
        <v>0</v>
      </c>
      <c r="DH25" s="264">
        <f>'編號 No18.家庭成員 '!O$23</f>
        <v>0</v>
      </c>
      <c r="DI25" s="264">
        <f>'編號 No18.家庭成員 '!P$23</f>
        <v>0</v>
      </c>
      <c r="DJ25" s="264">
        <f>'編號 No18.家庭成員 '!Q$23</f>
        <v>0</v>
      </c>
      <c r="DK25" s="264">
        <f>'編號 No18.家庭成員 '!R$23</f>
        <v>0</v>
      </c>
      <c r="DL25" s="265">
        <f t="shared" si="9"/>
        <v>0</v>
      </c>
      <c r="DM25" s="265">
        <f t="shared" si="10"/>
        <v>0</v>
      </c>
      <c r="DN25" s="265">
        <f t="shared" si="11"/>
        <v>0</v>
      </c>
      <c r="DO25" s="266" t="str">
        <f t="shared" si="12"/>
        <v>身份空白</v>
      </c>
      <c r="DP25" s="266" t="str">
        <f t="shared" si="13"/>
        <v>身份空白</v>
      </c>
      <c r="DQ25" s="266" t="str">
        <f t="shared" si="14"/>
        <v>身份空白</v>
      </c>
      <c r="DR25" s="267">
        <v>0</v>
      </c>
      <c r="DS25" s="267"/>
      <c r="DT25" s="267"/>
      <c r="DU25" s="267"/>
      <c r="DV25" s="267"/>
      <c r="DW25" s="267"/>
      <c r="DX25" s="267"/>
      <c r="DY25" s="267"/>
      <c r="DZ25" s="267"/>
      <c r="EA25" s="267"/>
      <c r="EB25" s="267">
        <f t="shared" si="35"/>
        <v>0</v>
      </c>
      <c r="EC25" s="267"/>
      <c r="ED25" s="267"/>
      <c r="EE25" s="267"/>
      <c r="EF25" s="267"/>
      <c r="EG25" s="267"/>
      <c r="EH25" s="267"/>
      <c r="EI25" s="267"/>
      <c r="EJ25" s="267"/>
      <c r="EK25" s="267"/>
      <c r="EL25" s="267"/>
      <c r="EM25" s="267"/>
      <c r="EN25" s="267"/>
      <c r="EO25" s="267"/>
      <c r="EP25" s="267"/>
      <c r="EQ25" s="267"/>
      <c r="ER25" s="267"/>
      <c r="ES25" s="267"/>
      <c r="ET25" s="267"/>
      <c r="EU25" s="258"/>
      <c r="EV25" s="258"/>
      <c r="EW25" s="258"/>
      <c r="EX25" s="257" t="str">
        <f t="shared" si="15"/>
        <v/>
      </c>
      <c r="EY25" s="257" t="str">
        <f t="shared" si="16"/>
        <v/>
      </c>
      <c r="EZ25" s="257" t="str">
        <f t="shared" si="17"/>
        <v/>
      </c>
      <c r="FA25" s="258" t="str">
        <f t="shared" si="18"/>
        <v/>
      </c>
      <c r="FB25" s="258" t="str">
        <f t="shared" si="19"/>
        <v/>
      </c>
      <c r="FC25" s="258" t="str">
        <f t="shared" si="20"/>
        <v/>
      </c>
      <c r="FD25" s="258" t="str">
        <f t="shared" si="21"/>
        <v/>
      </c>
      <c r="FE25" s="258" t="str">
        <f t="shared" si="22"/>
        <v/>
      </c>
      <c r="FF25" s="258" t="str">
        <f t="shared" si="23"/>
        <v/>
      </c>
      <c r="FG25" s="258" t="str">
        <f t="shared" si="24"/>
        <v/>
      </c>
      <c r="FH25" s="258" t="str">
        <f t="shared" si="25"/>
        <v/>
      </c>
      <c r="FI25" s="257" t="str">
        <f t="shared" si="26"/>
        <v/>
      </c>
      <c r="FJ25" s="259" t="str">
        <f t="shared" si="27"/>
        <v/>
      </c>
      <c r="FK25" s="258" t="str">
        <f t="shared" si="28"/>
        <v/>
      </c>
      <c r="FL25" s="258" t="str">
        <f t="shared" si="29"/>
        <v/>
      </c>
      <c r="FM25" s="258" t="str">
        <f t="shared" si="30"/>
        <v/>
      </c>
      <c r="FN25" s="258"/>
      <c r="FO25" s="258"/>
      <c r="FP25" s="258"/>
      <c r="FQ25" s="258"/>
      <c r="FR25" s="258"/>
      <c r="FS25" s="258"/>
      <c r="FT25" s="258"/>
      <c r="FU25" s="258"/>
      <c r="FV25" s="258" t="str">
        <f t="shared" si="31"/>
        <v/>
      </c>
      <c r="FW25" s="258" t="str">
        <f t="shared" si="32"/>
        <v/>
      </c>
      <c r="FX25" s="258" t="str">
        <f t="shared" si="33"/>
        <v/>
      </c>
      <c r="FY25" s="258"/>
      <c r="FZ25" s="258"/>
      <c r="GA25" s="258"/>
      <c r="GB25" s="258"/>
      <c r="GC25" s="258"/>
      <c r="GD25" s="258"/>
      <c r="GE25" s="258"/>
      <c r="GF25" s="258"/>
      <c r="GG25" s="258"/>
      <c r="GH25" s="258"/>
      <c r="GI25" s="258"/>
      <c r="GJ25" s="258"/>
      <c r="GK25" s="258"/>
      <c r="GL25" s="258"/>
      <c r="GM25" s="258"/>
      <c r="GN25" s="258"/>
      <c r="GO25" s="258" t="s">
        <v>263</v>
      </c>
      <c r="GP25" s="258"/>
      <c r="GQ25" s="258"/>
      <c r="GR25" s="258"/>
      <c r="GS25" s="258"/>
    </row>
    <row r="26" spans="1:201" s="270" customFormat="1" ht="79.5" customHeight="1">
      <c r="A26" s="286" t="str">
        <f t="shared" si="36"/>
        <v>114學年度第一學期</v>
      </c>
      <c r="B26" s="258"/>
      <c r="C26" s="396"/>
      <c r="D26" s="271" t="s">
        <v>72</v>
      </c>
      <c r="E26" s="271"/>
      <c r="F26" s="271"/>
      <c r="G26" s="272"/>
      <c r="H26" s="397"/>
      <c r="I26" s="397"/>
      <c r="J26" s="397"/>
      <c r="K26" s="397"/>
      <c r="L26" s="397"/>
      <c r="M26" s="398"/>
      <c r="N26" s="399"/>
      <c r="O26" s="242" t="s">
        <v>906</v>
      </c>
      <c r="P26" s="272" t="s">
        <v>865</v>
      </c>
      <c r="Q26" s="400"/>
      <c r="R26" s="401"/>
      <c r="S26" s="402"/>
      <c r="T26" s="403"/>
      <c r="U26" s="403"/>
      <c r="V26" s="403"/>
      <c r="W26" s="414"/>
      <c r="X26" s="403"/>
      <c r="Y26" s="403"/>
      <c r="Z26" s="403"/>
      <c r="AA26" s="403"/>
      <c r="AB26" s="403"/>
      <c r="AC26" s="403"/>
      <c r="AD26" s="403"/>
      <c r="AE26" s="403"/>
      <c r="AF26" s="404"/>
      <c r="AG26" s="405"/>
      <c r="AH26" s="405"/>
      <c r="AI26" s="405"/>
      <c r="AJ26" s="405"/>
      <c r="AK26" s="397"/>
      <c r="AL26" s="397"/>
      <c r="AM26" s="397"/>
      <c r="AN26" s="397"/>
      <c r="AO26" s="406"/>
      <c r="AP26" s="406"/>
      <c r="AQ26" s="415"/>
      <c r="AR26" s="415"/>
      <c r="AS26" s="396"/>
      <c r="AT26" s="396"/>
      <c r="AU26" s="396"/>
      <c r="AV26" s="396"/>
      <c r="AW26" s="396"/>
      <c r="AX26" s="396"/>
      <c r="AY26" s="408"/>
      <c r="AZ26" s="408"/>
      <c r="BA26" s="408"/>
      <c r="BB26" s="408"/>
      <c r="BC26" s="416"/>
      <c r="BD26" s="410"/>
      <c r="BE26" s="411"/>
      <c r="BF26" s="411"/>
      <c r="BG26" s="411"/>
      <c r="BH26" s="411"/>
      <c r="BI26" s="396"/>
      <c r="BJ26" s="396"/>
      <c r="BK26" s="396"/>
      <c r="BL26" s="396"/>
      <c r="BM26" s="396"/>
      <c r="BN26" s="396"/>
      <c r="BO26" s="396"/>
      <c r="BP26" s="396"/>
      <c r="BQ26" s="396"/>
      <c r="BR26" s="396"/>
      <c r="BS26" s="396"/>
      <c r="BT26" s="396"/>
      <c r="BU26" s="396"/>
      <c r="BV26" s="396"/>
      <c r="BW26" s="413" t="s">
        <v>1170</v>
      </c>
      <c r="BX26" s="413" t="s">
        <v>1171</v>
      </c>
      <c r="BY26" s="412"/>
      <c r="BZ26" s="413" t="s">
        <v>1170</v>
      </c>
      <c r="CA26" s="413" t="s">
        <v>1171</v>
      </c>
      <c r="CB26" s="412"/>
      <c r="CC26" s="412" t="s">
        <v>1172</v>
      </c>
      <c r="CD26" s="413" t="s">
        <v>1173</v>
      </c>
      <c r="CE26" s="412"/>
      <c r="CF26" s="412"/>
      <c r="CG26" s="412"/>
      <c r="CH26" s="413" t="s">
        <v>1174</v>
      </c>
      <c r="CI26" s="413" t="s">
        <v>1175</v>
      </c>
      <c r="CJ26" s="413" t="s">
        <v>1176</v>
      </c>
      <c r="CK26" s="412" t="s">
        <v>1177</v>
      </c>
      <c r="CL26" s="397"/>
      <c r="CM26" s="397"/>
      <c r="CN26" s="397"/>
      <c r="CO26" s="243">
        <f t="shared" si="0"/>
        <v>0</v>
      </c>
      <c r="CP26" s="287" t="s">
        <v>176</v>
      </c>
      <c r="CQ26" s="244" t="str">
        <f t="shared" si="1"/>
        <v/>
      </c>
      <c r="CR26" s="244" t="str">
        <f t="shared" si="2"/>
        <v/>
      </c>
      <c r="CS26" s="244">
        <v>0</v>
      </c>
      <c r="CT26" s="244" t="str">
        <f t="shared" si="34"/>
        <v/>
      </c>
      <c r="CU26" s="244" t="str">
        <f t="shared" si="3"/>
        <v/>
      </c>
      <c r="CV26" s="244" t="str">
        <f t="shared" si="4"/>
        <v/>
      </c>
      <c r="CW26" s="244" t="str">
        <f t="shared" si="5"/>
        <v/>
      </c>
      <c r="CX26" s="244" t="str">
        <f t="shared" si="6"/>
        <v/>
      </c>
      <c r="CY26" s="244" t="str">
        <f t="shared" si="7"/>
        <v/>
      </c>
      <c r="CZ26" s="244" t="str">
        <f t="shared" si="8"/>
        <v/>
      </c>
      <c r="DA26" s="260"/>
      <c r="DB26" s="260"/>
      <c r="DC26" s="261"/>
      <c r="DD26" s="261"/>
      <c r="DE26" s="262"/>
      <c r="DF26" s="274">
        <f>'編號 No19.家庭成員 '!X$4</f>
        <v>1</v>
      </c>
      <c r="DG26" s="264">
        <f>'編號 No19.家庭成員 '!N$23</f>
        <v>0</v>
      </c>
      <c r="DH26" s="264">
        <f>'編號 No19.家庭成員 '!O$23</f>
        <v>0</v>
      </c>
      <c r="DI26" s="264">
        <f>'編號 No19.家庭成員 '!P$23</f>
        <v>0</v>
      </c>
      <c r="DJ26" s="264">
        <f>'編號 No19.家庭成員 '!Q$23</f>
        <v>0</v>
      </c>
      <c r="DK26" s="264">
        <f>'編號 No19.家庭成員 '!R$23</f>
        <v>0</v>
      </c>
      <c r="DL26" s="265">
        <f t="shared" si="9"/>
        <v>0</v>
      </c>
      <c r="DM26" s="265">
        <f t="shared" si="10"/>
        <v>0</v>
      </c>
      <c r="DN26" s="265">
        <f t="shared" si="11"/>
        <v>0</v>
      </c>
      <c r="DO26" s="266" t="str">
        <f t="shared" si="12"/>
        <v>身份空白</v>
      </c>
      <c r="DP26" s="266" t="str">
        <f t="shared" si="13"/>
        <v>身份空白</v>
      </c>
      <c r="DQ26" s="266" t="str">
        <f t="shared" si="14"/>
        <v>身份空白</v>
      </c>
      <c r="DR26" s="267">
        <v>0</v>
      </c>
      <c r="DS26" s="267"/>
      <c r="DT26" s="267"/>
      <c r="DU26" s="267"/>
      <c r="DV26" s="267"/>
      <c r="DW26" s="267"/>
      <c r="DX26" s="267"/>
      <c r="DY26" s="267"/>
      <c r="DZ26" s="267"/>
      <c r="EA26" s="267"/>
      <c r="EB26" s="267">
        <f t="shared" si="35"/>
        <v>0</v>
      </c>
      <c r="EC26" s="267"/>
      <c r="ED26" s="267"/>
      <c r="EE26" s="267"/>
      <c r="EF26" s="267"/>
      <c r="EG26" s="267"/>
      <c r="EH26" s="267"/>
      <c r="EI26" s="267"/>
      <c r="EJ26" s="267"/>
      <c r="EK26" s="267"/>
      <c r="EL26" s="267"/>
      <c r="EM26" s="267"/>
      <c r="EN26" s="267"/>
      <c r="EO26" s="267"/>
      <c r="EP26" s="267"/>
      <c r="EQ26" s="267"/>
      <c r="ER26" s="267"/>
      <c r="ES26" s="267"/>
      <c r="ET26" s="267"/>
      <c r="EU26" s="258"/>
      <c r="EV26" s="258"/>
      <c r="EW26" s="258"/>
      <c r="EX26" s="257" t="str">
        <f t="shared" si="15"/>
        <v/>
      </c>
      <c r="EY26" s="257" t="str">
        <f t="shared" si="16"/>
        <v/>
      </c>
      <c r="EZ26" s="257" t="str">
        <f t="shared" si="17"/>
        <v/>
      </c>
      <c r="FA26" s="258" t="str">
        <f t="shared" si="18"/>
        <v/>
      </c>
      <c r="FB26" s="258" t="str">
        <f t="shared" si="19"/>
        <v/>
      </c>
      <c r="FC26" s="258" t="str">
        <f t="shared" si="20"/>
        <v/>
      </c>
      <c r="FD26" s="258" t="str">
        <f t="shared" si="21"/>
        <v/>
      </c>
      <c r="FE26" s="258" t="str">
        <f t="shared" si="22"/>
        <v/>
      </c>
      <c r="FF26" s="258" t="str">
        <f t="shared" si="23"/>
        <v/>
      </c>
      <c r="FG26" s="258" t="str">
        <f t="shared" si="24"/>
        <v/>
      </c>
      <c r="FH26" s="258" t="str">
        <f t="shared" si="25"/>
        <v/>
      </c>
      <c r="FI26" s="257" t="str">
        <f t="shared" si="26"/>
        <v/>
      </c>
      <c r="FJ26" s="259" t="str">
        <f t="shared" si="27"/>
        <v/>
      </c>
      <c r="FK26" s="258" t="str">
        <f t="shared" si="28"/>
        <v/>
      </c>
      <c r="FL26" s="258" t="str">
        <f t="shared" si="29"/>
        <v/>
      </c>
      <c r="FM26" s="258" t="str">
        <f t="shared" si="30"/>
        <v/>
      </c>
      <c r="FN26" s="258"/>
      <c r="FO26" s="258"/>
      <c r="FP26" s="258"/>
      <c r="FQ26" s="258"/>
      <c r="FR26" s="258"/>
      <c r="FS26" s="258"/>
      <c r="FT26" s="258"/>
      <c r="FU26" s="258"/>
      <c r="FV26" s="258" t="str">
        <f t="shared" si="31"/>
        <v/>
      </c>
      <c r="FW26" s="258" t="str">
        <f t="shared" si="32"/>
        <v/>
      </c>
      <c r="FX26" s="258" t="str">
        <f t="shared" si="33"/>
        <v/>
      </c>
      <c r="FY26" s="258"/>
      <c r="FZ26" s="258"/>
      <c r="GA26" s="258"/>
      <c r="GB26" s="258"/>
      <c r="GC26" s="258"/>
      <c r="GD26" s="258"/>
      <c r="GE26" s="258"/>
      <c r="GF26" s="258"/>
      <c r="GG26" s="258"/>
      <c r="GH26" s="258"/>
      <c r="GI26" s="258"/>
      <c r="GJ26" s="258"/>
      <c r="GK26" s="258"/>
      <c r="GL26" s="258"/>
      <c r="GM26" s="258"/>
      <c r="GN26" s="258"/>
      <c r="GO26" s="258" t="s">
        <v>263</v>
      </c>
      <c r="GP26" s="258"/>
      <c r="GQ26" s="258"/>
      <c r="GR26" s="258"/>
      <c r="GS26" s="258"/>
    </row>
    <row r="27" spans="1:201" s="270" customFormat="1" ht="79.5" customHeight="1">
      <c r="A27" s="286" t="str">
        <f t="shared" si="36"/>
        <v>114學年度第一學期</v>
      </c>
      <c r="B27" s="258"/>
      <c r="C27" s="396"/>
      <c r="D27" s="271" t="s">
        <v>73</v>
      </c>
      <c r="E27" s="271"/>
      <c r="F27" s="271"/>
      <c r="G27" s="272"/>
      <c r="H27" s="397"/>
      <c r="I27" s="397"/>
      <c r="J27" s="397"/>
      <c r="K27" s="397"/>
      <c r="L27" s="397"/>
      <c r="M27" s="398"/>
      <c r="N27" s="399"/>
      <c r="O27" s="242" t="s">
        <v>906</v>
      </c>
      <c r="P27" s="272" t="s">
        <v>865</v>
      </c>
      <c r="Q27" s="400"/>
      <c r="R27" s="401"/>
      <c r="S27" s="402"/>
      <c r="T27" s="403"/>
      <c r="U27" s="403"/>
      <c r="V27" s="403"/>
      <c r="W27" s="414"/>
      <c r="X27" s="403"/>
      <c r="Y27" s="403"/>
      <c r="Z27" s="403"/>
      <c r="AA27" s="403"/>
      <c r="AB27" s="403"/>
      <c r="AC27" s="403"/>
      <c r="AD27" s="403"/>
      <c r="AE27" s="403"/>
      <c r="AF27" s="404"/>
      <c r="AG27" s="405"/>
      <c r="AH27" s="405"/>
      <c r="AI27" s="405"/>
      <c r="AJ27" s="405"/>
      <c r="AK27" s="397"/>
      <c r="AL27" s="397"/>
      <c r="AM27" s="397"/>
      <c r="AN27" s="397"/>
      <c r="AO27" s="406"/>
      <c r="AP27" s="406"/>
      <c r="AQ27" s="415"/>
      <c r="AR27" s="415"/>
      <c r="AS27" s="396"/>
      <c r="AT27" s="396"/>
      <c r="AU27" s="396"/>
      <c r="AV27" s="396"/>
      <c r="AW27" s="396"/>
      <c r="AX27" s="396"/>
      <c r="AY27" s="408"/>
      <c r="AZ27" s="408"/>
      <c r="BA27" s="408"/>
      <c r="BB27" s="408"/>
      <c r="BC27" s="416"/>
      <c r="BD27" s="410"/>
      <c r="BE27" s="411"/>
      <c r="BF27" s="411"/>
      <c r="BG27" s="411"/>
      <c r="BH27" s="411"/>
      <c r="BI27" s="396"/>
      <c r="BJ27" s="396"/>
      <c r="BK27" s="396"/>
      <c r="BL27" s="396"/>
      <c r="BM27" s="396"/>
      <c r="BN27" s="396"/>
      <c r="BO27" s="396"/>
      <c r="BP27" s="396"/>
      <c r="BQ27" s="396"/>
      <c r="BR27" s="396"/>
      <c r="BS27" s="396"/>
      <c r="BT27" s="396"/>
      <c r="BU27" s="396"/>
      <c r="BV27" s="396"/>
      <c r="BW27" s="413" t="s">
        <v>1170</v>
      </c>
      <c r="BX27" s="413" t="s">
        <v>1171</v>
      </c>
      <c r="BY27" s="412"/>
      <c r="BZ27" s="413" t="s">
        <v>1170</v>
      </c>
      <c r="CA27" s="413" t="s">
        <v>1171</v>
      </c>
      <c r="CB27" s="412"/>
      <c r="CC27" s="412" t="s">
        <v>1172</v>
      </c>
      <c r="CD27" s="413" t="s">
        <v>1173</v>
      </c>
      <c r="CE27" s="412"/>
      <c r="CF27" s="412"/>
      <c r="CG27" s="412"/>
      <c r="CH27" s="413" t="s">
        <v>1174</v>
      </c>
      <c r="CI27" s="413" t="s">
        <v>1175</v>
      </c>
      <c r="CJ27" s="413" t="s">
        <v>1176</v>
      </c>
      <c r="CK27" s="412" t="s">
        <v>1177</v>
      </c>
      <c r="CL27" s="397"/>
      <c r="CM27" s="397"/>
      <c r="CN27" s="397"/>
      <c r="CO27" s="243">
        <f t="shared" si="0"/>
        <v>0</v>
      </c>
      <c r="CP27" s="287" t="s">
        <v>176</v>
      </c>
      <c r="CQ27" s="244" t="str">
        <f t="shared" si="1"/>
        <v/>
      </c>
      <c r="CR27" s="244" t="str">
        <f t="shared" si="2"/>
        <v/>
      </c>
      <c r="CS27" s="244">
        <v>0</v>
      </c>
      <c r="CT27" s="244" t="str">
        <f t="shared" si="34"/>
        <v/>
      </c>
      <c r="CU27" s="244" t="str">
        <f t="shared" si="3"/>
        <v/>
      </c>
      <c r="CV27" s="244" t="str">
        <f t="shared" si="4"/>
        <v/>
      </c>
      <c r="CW27" s="244" t="str">
        <f t="shared" si="5"/>
        <v/>
      </c>
      <c r="CX27" s="244" t="str">
        <f t="shared" si="6"/>
        <v/>
      </c>
      <c r="CY27" s="244" t="str">
        <f t="shared" si="7"/>
        <v/>
      </c>
      <c r="CZ27" s="244" t="str">
        <f t="shared" si="8"/>
        <v/>
      </c>
      <c r="DA27" s="260"/>
      <c r="DB27" s="260"/>
      <c r="DC27" s="261"/>
      <c r="DD27" s="261"/>
      <c r="DE27" s="262"/>
      <c r="DF27" s="274">
        <f>'編號 No20.家庭成員'!X$4</f>
        <v>1</v>
      </c>
      <c r="DG27" s="264">
        <f>'編號 No20.家庭成員'!N$23</f>
        <v>0</v>
      </c>
      <c r="DH27" s="264">
        <f>'編號 No20.家庭成員'!O$23</f>
        <v>0</v>
      </c>
      <c r="DI27" s="264">
        <f>'編號 No20.家庭成員'!P$23</f>
        <v>0</v>
      </c>
      <c r="DJ27" s="264">
        <f>'編號 No20.家庭成員'!Q$23</f>
        <v>0</v>
      </c>
      <c r="DK27" s="264">
        <f>'編號 No20.家庭成員'!R$23</f>
        <v>0</v>
      </c>
      <c r="DL27" s="265">
        <f t="shared" si="9"/>
        <v>0</v>
      </c>
      <c r="DM27" s="265">
        <f t="shared" si="10"/>
        <v>0</v>
      </c>
      <c r="DN27" s="265">
        <f t="shared" si="11"/>
        <v>0</v>
      </c>
      <c r="DO27" s="266" t="str">
        <f t="shared" si="12"/>
        <v>身份空白</v>
      </c>
      <c r="DP27" s="266" t="str">
        <f t="shared" si="13"/>
        <v>身份空白</v>
      </c>
      <c r="DQ27" s="266" t="str">
        <f t="shared" si="14"/>
        <v>身份空白</v>
      </c>
      <c r="DR27" s="267">
        <v>0</v>
      </c>
      <c r="DS27" s="267"/>
      <c r="DT27" s="267"/>
      <c r="DU27" s="267"/>
      <c r="DV27" s="267"/>
      <c r="DW27" s="267"/>
      <c r="DX27" s="267"/>
      <c r="DY27" s="267"/>
      <c r="DZ27" s="267"/>
      <c r="EA27" s="267"/>
      <c r="EB27" s="267">
        <f t="shared" si="35"/>
        <v>0</v>
      </c>
      <c r="EC27" s="267"/>
      <c r="ED27" s="267"/>
      <c r="EE27" s="267"/>
      <c r="EF27" s="267"/>
      <c r="EG27" s="267"/>
      <c r="EH27" s="267"/>
      <c r="EI27" s="267"/>
      <c r="EJ27" s="267"/>
      <c r="EK27" s="267"/>
      <c r="EL27" s="267"/>
      <c r="EM27" s="267"/>
      <c r="EN27" s="267"/>
      <c r="EO27" s="267"/>
      <c r="EP27" s="267"/>
      <c r="EQ27" s="267"/>
      <c r="ER27" s="267"/>
      <c r="ES27" s="267"/>
      <c r="ET27" s="267"/>
      <c r="EU27" s="258"/>
      <c r="EV27" s="258"/>
      <c r="EW27" s="258"/>
      <c r="EX27" s="257" t="str">
        <f t="shared" si="15"/>
        <v/>
      </c>
      <c r="EY27" s="257" t="str">
        <f t="shared" si="16"/>
        <v/>
      </c>
      <c r="EZ27" s="257" t="str">
        <f t="shared" si="17"/>
        <v/>
      </c>
      <c r="FA27" s="258" t="str">
        <f t="shared" si="18"/>
        <v/>
      </c>
      <c r="FB27" s="258" t="str">
        <f t="shared" si="19"/>
        <v/>
      </c>
      <c r="FC27" s="258" t="str">
        <f t="shared" si="20"/>
        <v/>
      </c>
      <c r="FD27" s="258" t="str">
        <f t="shared" si="21"/>
        <v/>
      </c>
      <c r="FE27" s="258" t="str">
        <f t="shared" si="22"/>
        <v/>
      </c>
      <c r="FF27" s="258" t="str">
        <f t="shared" si="23"/>
        <v/>
      </c>
      <c r="FG27" s="258" t="str">
        <f t="shared" si="24"/>
        <v/>
      </c>
      <c r="FH27" s="258" t="str">
        <f t="shared" si="25"/>
        <v/>
      </c>
      <c r="FI27" s="257" t="str">
        <f t="shared" si="26"/>
        <v/>
      </c>
      <c r="FJ27" s="259" t="str">
        <f t="shared" si="27"/>
        <v/>
      </c>
      <c r="FK27" s="258" t="str">
        <f t="shared" si="28"/>
        <v/>
      </c>
      <c r="FL27" s="258" t="str">
        <f t="shared" si="29"/>
        <v/>
      </c>
      <c r="FM27" s="258" t="str">
        <f t="shared" si="30"/>
        <v/>
      </c>
      <c r="FN27" s="258"/>
      <c r="FO27" s="258"/>
      <c r="FP27" s="258"/>
      <c r="FQ27" s="258"/>
      <c r="FR27" s="258"/>
      <c r="FS27" s="258"/>
      <c r="FT27" s="258"/>
      <c r="FU27" s="258"/>
      <c r="FV27" s="258" t="str">
        <f t="shared" si="31"/>
        <v/>
      </c>
      <c r="FW27" s="258" t="str">
        <f t="shared" si="32"/>
        <v/>
      </c>
      <c r="FX27" s="258" t="str">
        <f t="shared" si="33"/>
        <v/>
      </c>
      <c r="FY27" s="258"/>
      <c r="FZ27" s="258"/>
      <c r="GA27" s="258"/>
      <c r="GB27" s="258"/>
      <c r="GC27" s="258"/>
      <c r="GD27" s="258"/>
      <c r="GE27" s="258"/>
      <c r="GF27" s="258"/>
      <c r="GG27" s="258"/>
      <c r="GH27" s="258"/>
      <c r="GI27" s="258"/>
      <c r="GJ27" s="258"/>
      <c r="GK27" s="258"/>
      <c r="GL27" s="258"/>
      <c r="GM27" s="258"/>
      <c r="GN27" s="258"/>
      <c r="GO27" s="258" t="s">
        <v>263</v>
      </c>
      <c r="GP27" s="258"/>
      <c r="GQ27" s="258"/>
      <c r="GR27" s="258"/>
      <c r="GS27" s="258"/>
    </row>
    <row r="28" spans="1:201" s="270" customFormat="1" ht="79.5" customHeight="1">
      <c r="A28" s="286" t="str">
        <f t="shared" si="36"/>
        <v>114學年度第一學期</v>
      </c>
      <c r="B28" s="258"/>
      <c r="C28" s="396"/>
      <c r="D28" s="271" t="s">
        <v>74</v>
      </c>
      <c r="E28" s="271"/>
      <c r="F28" s="271"/>
      <c r="G28" s="272"/>
      <c r="H28" s="397"/>
      <c r="I28" s="397"/>
      <c r="J28" s="397"/>
      <c r="K28" s="397"/>
      <c r="L28" s="397"/>
      <c r="M28" s="398"/>
      <c r="N28" s="399"/>
      <c r="O28" s="242" t="s">
        <v>906</v>
      </c>
      <c r="P28" s="272" t="s">
        <v>865</v>
      </c>
      <c r="Q28" s="400"/>
      <c r="R28" s="401"/>
      <c r="S28" s="402"/>
      <c r="T28" s="403"/>
      <c r="U28" s="403"/>
      <c r="V28" s="403"/>
      <c r="W28" s="414"/>
      <c r="X28" s="403"/>
      <c r="Y28" s="403"/>
      <c r="Z28" s="403"/>
      <c r="AA28" s="403"/>
      <c r="AB28" s="403"/>
      <c r="AC28" s="403"/>
      <c r="AD28" s="403"/>
      <c r="AE28" s="403"/>
      <c r="AF28" s="404"/>
      <c r="AG28" s="405"/>
      <c r="AH28" s="405"/>
      <c r="AI28" s="405"/>
      <c r="AJ28" s="405"/>
      <c r="AK28" s="397"/>
      <c r="AL28" s="397"/>
      <c r="AM28" s="397"/>
      <c r="AN28" s="397"/>
      <c r="AO28" s="406"/>
      <c r="AP28" s="406"/>
      <c r="AQ28" s="415"/>
      <c r="AR28" s="415"/>
      <c r="AS28" s="396"/>
      <c r="AT28" s="396"/>
      <c r="AU28" s="396"/>
      <c r="AV28" s="396"/>
      <c r="AW28" s="396"/>
      <c r="AX28" s="396"/>
      <c r="AY28" s="408"/>
      <c r="AZ28" s="408"/>
      <c r="BA28" s="408"/>
      <c r="BB28" s="408"/>
      <c r="BC28" s="416"/>
      <c r="BD28" s="410"/>
      <c r="BE28" s="411"/>
      <c r="BF28" s="411"/>
      <c r="BG28" s="411"/>
      <c r="BH28" s="411"/>
      <c r="BI28" s="396"/>
      <c r="BJ28" s="396"/>
      <c r="BK28" s="396"/>
      <c r="BL28" s="396"/>
      <c r="BM28" s="396"/>
      <c r="BN28" s="396"/>
      <c r="BO28" s="396"/>
      <c r="BP28" s="396"/>
      <c r="BQ28" s="396"/>
      <c r="BR28" s="396"/>
      <c r="BS28" s="396"/>
      <c r="BT28" s="396"/>
      <c r="BU28" s="396"/>
      <c r="BV28" s="396"/>
      <c r="BW28" s="413" t="s">
        <v>1170</v>
      </c>
      <c r="BX28" s="413" t="s">
        <v>1171</v>
      </c>
      <c r="BY28" s="412"/>
      <c r="BZ28" s="413" t="s">
        <v>1170</v>
      </c>
      <c r="CA28" s="413" t="s">
        <v>1171</v>
      </c>
      <c r="CB28" s="412"/>
      <c r="CC28" s="412" t="s">
        <v>1172</v>
      </c>
      <c r="CD28" s="413" t="s">
        <v>1173</v>
      </c>
      <c r="CE28" s="412"/>
      <c r="CF28" s="412"/>
      <c r="CG28" s="412"/>
      <c r="CH28" s="413" t="s">
        <v>1174</v>
      </c>
      <c r="CI28" s="413" t="s">
        <v>1175</v>
      </c>
      <c r="CJ28" s="413" t="s">
        <v>1176</v>
      </c>
      <c r="CK28" s="412" t="s">
        <v>1177</v>
      </c>
      <c r="CL28" s="397"/>
      <c r="CM28" s="397"/>
      <c r="CN28" s="397"/>
      <c r="CO28" s="243">
        <f t="shared" si="0"/>
        <v>0</v>
      </c>
      <c r="CP28" s="287" t="s">
        <v>176</v>
      </c>
      <c r="CQ28" s="244" t="str">
        <f t="shared" si="1"/>
        <v/>
      </c>
      <c r="CR28" s="244" t="str">
        <f t="shared" si="2"/>
        <v/>
      </c>
      <c r="CS28" s="244">
        <v>0</v>
      </c>
      <c r="CT28" s="244" t="str">
        <f t="shared" si="34"/>
        <v/>
      </c>
      <c r="CU28" s="244" t="str">
        <f t="shared" si="3"/>
        <v/>
      </c>
      <c r="CV28" s="244" t="str">
        <f t="shared" si="4"/>
        <v/>
      </c>
      <c r="CW28" s="244" t="str">
        <f t="shared" si="5"/>
        <v/>
      </c>
      <c r="CX28" s="244" t="str">
        <f t="shared" si="6"/>
        <v/>
      </c>
      <c r="CY28" s="244" t="str">
        <f t="shared" si="7"/>
        <v/>
      </c>
      <c r="CZ28" s="244" t="str">
        <f t="shared" si="8"/>
        <v/>
      </c>
      <c r="DA28" s="260"/>
      <c r="DB28" s="260"/>
      <c r="DC28" s="261"/>
      <c r="DD28" s="261"/>
      <c r="DE28" s="262"/>
      <c r="DF28" s="274">
        <f>'編號 No21.家庭成員'!X$4</f>
        <v>1</v>
      </c>
      <c r="DG28" s="264">
        <f>'編號 No21.家庭成員'!N$23</f>
        <v>0</v>
      </c>
      <c r="DH28" s="264">
        <f>'編號 No21.家庭成員'!O$23</f>
        <v>0</v>
      </c>
      <c r="DI28" s="264">
        <f>'編號 No21.家庭成員'!P$23</f>
        <v>0</v>
      </c>
      <c r="DJ28" s="264">
        <f>'編號 No21.家庭成員'!Q$23</f>
        <v>0</v>
      </c>
      <c r="DK28" s="264">
        <f>'編號 No21.家庭成員'!R$23</f>
        <v>0</v>
      </c>
      <c r="DL28" s="265">
        <f t="shared" si="9"/>
        <v>0</v>
      </c>
      <c r="DM28" s="265">
        <f t="shared" si="10"/>
        <v>0</v>
      </c>
      <c r="DN28" s="265">
        <f t="shared" si="11"/>
        <v>0</v>
      </c>
      <c r="DO28" s="266" t="str">
        <f t="shared" si="12"/>
        <v>身份空白</v>
      </c>
      <c r="DP28" s="266" t="str">
        <f t="shared" si="13"/>
        <v>身份空白</v>
      </c>
      <c r="DQ28" s="266" t="str">
        <f t="shared" si="14"/>
        <v>身份空白</v>
      </c>
      <c r="DR28" s="267">
        <v>0</v>
      </c>
      <c r="DS28" s="267"/>
      <c r="DT28" s="267"/>
      <c r="DU28" s="267"/>
      <c r="DV28" s="267"/>
      <c r="DW28" s="267"/>
      <c r="DX28" s="267"/>
      <c r="DY28" s="267"/>
      <c r="DZ28" s="267"/>
      <c r="EA28" s="267"/>
      <c r="EB28" s="267">
        <f t="shared" si="35"/>
        <v>0</v>
      </c>
      <c r="EC28" s="267"/>
      <c r="ED28" s="267"/>
      <c r="EE28" s="267"/>
      <c r="EF28" s="267"/>
      <c r="EG28" s="267"/>
      <c r="EH28" s="267"/>
      <c r="EI28" s="267"/>
      <c r="EJ28" s="267"/>
      <c r="EK28" s="267"/>
      <c r="EL28" s="267"/>
      <c r="EM28" s="267"/>
      <c r="EN28" s="267"/>
      <c r="EO28" s="267"/>
      <c r="EP28" s="267"/>
      <c r="EQ28" s="267"/>
      <c r="ER28" s="267"/>
      <c r="ES28" s="267"/>
      <c r="ET28" s="267"/>
      <c r="EU28" s="258"/>
      <c r="EV28" s="258"/>
      <c r="EW28" s="258"/>
      <c r="EX28" s="257" t="str">
        <f t="shared" si="15"/>
        <v/>
      </c>
      <c r="EY28" s="257" t="str">
        <f t="shared" si="16"/>
        <v/>
      </c>
      <c r="EZ28" s="257" t="str">
        <f t="shared" si="17"/>
        <v/>
      </c>
      <c r="FA28" s="258" t="str">
        <f t="shared" si="18"/>
        <v/>
      </c>
      <c r="FB28" s="258" t="str">
        <f t="shared" si="19"/>
        <v/>
      </c>
      <c r="FC28" s="258" t="str">
        <f t="shared" si="20"/>
        <v/>
      </c>
      <c r="FD28" s="258" t="str">
        <f t="shared" si="21"/>
        <v/>
      </c>
      <c r="FE28" s="258" t="str">
        <f t="shared" si="22"/>
        <v/>
      </c>
      <c r="FF28" s="258" t="str">
        <f t="shared" si="23"/>
        <v/>
      </c>
      <c r="FG28" s="258" t="str">
        <f t="shared" si="24"/>
        <v/>
      </c>
      <c r="FH28" s="258" t="str">
        <f t="shared" si="25"/>
        <v/>
      </c>
      <c r="FI28" s="257" t="str">
        <f t="shared" si="26"/>
        <v/>
      </c>
      <c r="FJ28" s="259" t="str">
        <f t="shared" si="27"/>
        <v/>
      </c>
      <c r="FK28" s="258" t="str">
        <f t="shared" si="28"/>
        <v/>
      </c>
      <c r="FL28" s="258" t="str">
        <f t="shared" si="29"/>
        <v/>
      </c>
      <c r="FM28" s="258" t="str">
        <f t="shared" si="30"/>
        <v/>
      </c>
      <c r="FN28" s="258"/>
      <c r="FO28" s="258"/>
      <c r="FP28" s="258"/>
      <c r="FQ28" s="258"/>
      <c r="FR28" s="258"/>
      <c r="FS28" s="258"/>
      <c r="FT28" s="258"/>
      <c r="FU28" s="258"/>
      <c r="FV28" s="258" t="str">
        <f t="shared" si="31"/>
        <v/>
      </c>
      <c r="FW28" s="258" t="str">
        <f t="shared" si="32"/>
        <v/>
      </c>
      <c r="FX28" s="258" t="str">
        <f t="shared" si="33"/>
        <v/>
      </c>
      <c r="FY28" s="258"/>
      <c r="FZ28" s="258"/>
      <c r="GA28" s="258"/>
      <c r="GB28" s="258"/>
      <c r="GC28" s="258"/>
      <c r="GD28" s="258"/>
      <c r="GE28" s="258"/>
      <c r="GF28" s="258"/>
      <c r="GG28" s="258"/>
      <c r="GH28" s="258"/>
      <c r="GI28" s="258"/>
      <c r="GJ28" s="258"/>
      <c r="GK28" s="258"/>
      <c r="GL28" s="258"/>
      <c r="GM28" s="258"/>
      <c r="GN28" s="258"/>
      <c r="GO28" s="258" t="s">
        <v>263</v>
      </c>
      <c r="GP28" s="258"/>
      <c r="GQ28" s="258"/>
      <c r="GR28" s="258"/>
      <c r="GS28" s="258"/>
    </row>
    <row r="29" spans="1:201" s="270" customFormat="1" ht="79.5" customHeight="1">
      <c r="A29" s="286" t="str">
        <f t="shared" si="36"/>
        <v>114學年度第一學期</v>
      </c>
      <c r="B29" s="258"/>
      <c r="C29" s="396"/>
      <c r="D29" s="271" t="s">
        <v>75</v>
      </c>
      <c r="E29" s="271"/>
      <c r="F29" s="271"/>
      <c r="G29" s="272"/>
      <c r="H29" s="397"/>
      <c r="I29" s="397"/>
      <c r="J29" s="397"/>
      <c r="K29" s="397"/>
      <c r="L29" s="397"/>
      <c r="M29" s="398"/>
      <c r="N29" s="399"/>
      <c r="O29" s="242" t="s">
        <v>906</v>
      </c>
      <c r="P29" s="272" t="s">
        <v>865</v>
      </c>
      <c r="Q29" s="400"/>
      <c r="R29" s="401"/>
      <c r="S29" s="402"/>
      <c r="T29" s="403"/>
      <c r="U29" s="403"/>
      <c r="V29" s="403"/>
      <c r="W29" s="414"/>
      <c r="X29" s="403"/>
      <c r="Y29" s="403"/>
      <c r="Z29" s="403"/>
      <c r="AA29" s="403"/>
      <c r="AB29" s="403"/>
      <c r="AC29" s="403"/>
      <c r="AD29" s="403"/>
      <c r="AE29" s="403"/>
      <c r="AF29" s="404"/>
      <c r="AG29" s="405"/>
      <c r="AH29" s="405"/>
      <c r="AI29" s="405"/>
      <c r="AJ29" s="405"/>
      <c r="AK29" s="397"/>
      <c r="AL29" s="397"/>
      <c r="AM29" s="397"/>
      <c r="AN29" s="397"/>
      <c r="AO29" s="406"/>
      <c r="AP29" s="406"/>
      <c r="AQ29" s="415"/>
      <c r="AR29" s="415"/>
      <c r="AS29" s="396"/>
      <c r="AT29" s="396"/>
      <c r="AU29" s="396"/>
      <c r="AV29" s="396"/>
      <c r="AW29" s="396"/>
      <c r="AX29" s="396"/>
      <c r="AY29" s="408"/>
      <c r="AZ29" s="408"/>
      <c r="BA29" s="408"/>
      <c r="BB29" s="408"/>
      <c r="BC29" s="416"/>
      <c r="BD29" s="410"/>
      <c r="BE29" s="411"/>
      <c r="BF29" s="411"/>
      <c r="BG29" s="411"/>
      <c r="BH29" s="411"/>
      <c r="BI29" s="396"/>
      <c r="BJ29" s="396"/>
      <c r="BK29" s="396"/>
      <c r="BL29" s="396"/>
      <c r="BM29" s="396"/>
      <c r="BN29" s="396"/>
      <c r="BO29" s="396"/>
      <c r="BP29" s="396"/>
      <c r="BQ29" s="396"/>
      <c r="BR29" s="396"/>
      <c r="BS29" s="396"/>
      <c r="BT29" s="396"/>
      <c r="BU29" s="396"/>
      <c r="BV29" s="396"/>
      <c r="BW29" s="413" t="s">
        <v>1170</v>
      </c>
      <c r="BX29" s="413" t="s">
        <v>1171</v>
      </c>
      <c r="BY29" s="412"/>
      <c r="BZ29" s="413" t="s">
        <v>1170</v>
      </c>
      <c r="CA29" s="413" t="s">
        <v>1171</v>
      </c>
      <c r="CB29" s="412"/>
      <c r="CC29" s="412" t="s">
        <v>1172</v>
      </c>
      <c r="CD29" s="413" t="s">
        <v>1173</v>
      </c>
      <c r="CE29" s="412"/>
      <c r="CF29" s="412"/>
      <c r="CG29" s="412"/>
      <c r="CH29" s="413" t="s">
        <v>1174</v>
      </c>
      <c r="CI29" s="413" t="s">
        <v>1175</v>
      </c>
      <c r="CJ29" s="413" t="s">
        <v>1176</v>
      </c>
      <c r="CK29" s="412" t="s">
        <v>1177</v>
      </c>
      <c r="CL29" s="397"/>
      <c r="CM29" s="397"/>
      <c r="CN29" s="397"/>
      <c r="CO29" s="243">
        <f t="shared" si="0"/>
        <v>0</v>
      </c>
      <c r="CP29" s="287" t="s">
        <v>176</v>
      </c>
      <c r="CQ29" s="244" t="str">
        <f t="shared" si="1"/>
        <v/>
      </c>
      <c r="CR29" s="244" t="str">
        <f t="shared" si="2"/>
        <v/>
      </c>
      <c r="CS29" s="244">
        <v>0</v>
      </c>
      <c r="CT29" s="244" t="str">
        <f t="shared" si="34"/>
        <v/>
      </c>
      <c r="CU29" s="244" t="str">
        <f t="shared" si="3"/>
        <v/>
      </c>
      <c r="CV29" s="244" t="str">
        <f t="shared" si="4"/>
        <v/>
      </c>
      <c r="CW29" s="244" t="str">
        <f t="shared" si="5"/>
        <v/>
      </c>
      <c r="CX29" s="244" t="str">
        <f t="shared" si="6"/>
        <v/>
      </c>
      <c r="CY29" s="244" t="str">
        <f t="shared" si="7"/>
        <v/>
      </c>
      <c r="CZ29" s="244" t="str">
        <f t="shared" si="8"/>
        <v/>
      </c>
      <c r="DA29" s="260"/>
      <c r="DB29" s="260"/>
      <c r="DC29" s="261"/>
      <c r="DD29" s="261"/>
      <c r="DE29" s="262"/>
      <c r="DF29" s="274">
        <f>'編號 No22.家庭成員'!X$4</f>
        <v>1</v>
      </c>
      <c r="DG29" s="264">
        <f>'編號 No22.家庭成員'!N$23</f>
        <v>0</v>
      </c>
      <c r="DH29" s="264">
        <f>'編號 No22.家庭成員'!O$23</f>
        <v>0</v>
      </c>
      <c r="DI29" s="264">
        <f>'編號 No22.家庭成員'!P$23</f>
        <v>0</v>
      </c>
      <c r="DJ29" s="264">
        <f>'編號 No22.家庭成員'!Q$23</f>
        <v>0</v>
      </c>
      <c r="DK29" s="264">
        <f>'編號 No22.家庭成員'!R$23</f>
        <v>0</v>
      </c>
      <c r="DL29" s="265">
        <f t="shared" si="9"/>
        <v>0</v>
      </c>
      <c r="DM29" s="265">
        <f t="shared" si="10"/>
        <v>0</v>
      </c>
      <c r="DN29" s="265">
        <f t="shared" si="11"/>
        <v>0</v>
      </c>
      <c r="DO29" s="266" t="str">
        <f t="shared" si="12"/>
        <v>身份空白</v>
      </c>
      <c r="DP29" s="266" t="str">
        <f t="shared" si="13"/>
        <v>身份空白</v>
      </c>
      <c r="DQ29" s="266" t="str">
        <f t="shared" si="14"/>
        <v>身份空白</v>
      </c>
      <c r="DR29" s="267">
        <v>0</v>
      </c>
      <c r="DS29" s="267"/>
      <c r="DT29" s="267"/>
      <c r="DU29" s="267"/>
      <c r="DV29" s="267"/>
      <c r="DW29" s="267"/>
      <c r="DX29" s="267"/>
      <c r="DY29" s="267"/>
      <c r="DZ29" s="267"/>
      <c r="EA29" s="267"/>
      <c r="EB29" s="267">
        <f t="shared" si="35"/>
        <v>0</v>
      </c>
      <c r="EC29" s="267"/>
      <c r="ED29" s="267"/>
      <c r="EE29" s="267"/>
      <c r="EF29" s="267"/>
      <c r="EG29" s="267"/>
      <c r="EH29" s="267"/>
      <c r="EI29" s="267"/>
      <c r="EJ29" s="267"/>
      <c r="EK29" s="267"/>
      <c r="EL29" s="267"/>
      <c r="EM29" s="267"/>
      <c r="EN29" s="267"/>
      <c r="EO29" s="267"/>
      <c r="EP29" s="267"/>
      <c r="EQ29" s="267"/>
      <c r="ER29" s="267"/>
      <c r="ES29" s="267"/>
      <c r="ET29" s="267"/>
      <c r="EU29" s="258"/>
      <c r="EV29" s="258"/>
      <c r="EW29" s="258"/>
      <c r="EX29" s="257" t="str">
        <f t="shared" si="15"/>
        <v/>
      </c>
      <c r="EY29" s="257" t="str">
        <f t="shared" si="16"/>
        <v/>
      </c>
      <c r="EZ29" s="257" t="str">
        <f t="shared" si="17"/>
        <v/>
      </c>
      <c r="FA29" s="258" t="str">
        <f t="shared" si="18"/>
        <v/>
      </c>
      <c r="FB29" s="258" t="str">
        <f t="shared" si="19"/>
        <v/>
      </c>
      <c r="FC29" s="258" t="str">
        <f t="shared" si="20"/>
        <v/>
      </c>
      <c r="FD29" s="258" t="str">
        <f t="shared" si="21"/>
        <v/>
      </c>
      <c r="FE29" s="258" t="str">
        <f t="shared" si="22"/>
        <v/>
      </c>
      <c r="FF29" s="258" t="str">
        <f t="shared" si="23"/>
        <v/>
      </c>
      <c r="FG29" s="258" t="str">
        <f t="shared" si="24"/>
        <v/>
      </c>
      <c r="FH29" s="258" t="str">
        <f t="shared" si="25"/>
        <v/>
      </c>
      <c r="FI29" s="257" t="str">
        <f t="shared" si="26"/>
        <v/>
      </c>
      <c r="FJ29" s="259" t="str">
        <f t="shared" si="27"/>
        <v/>
      </c>
      <c r="FK29" s="258" t="str">
        <f t="shared" si="28"/>
        <v/>
      </c>
      <c r="FL29" s="258" t="str">
        <f t="shared" si="29"/>
        <v/>
      </c>
      <c r="FM29" s="258" t="str">
        <f t="shared" si="30"/>
        <v/>
      </c>
      <c r="FN29" s="258"/>
      <c r="FO29" s="258"/>
      <c r="FP29" s="258"/>
      <c r="FQ29" s="258"/>
      <c r="FR29" s="258"/>
      <c r="FS29" s="258"/>
      <c r="FT29" s="258"/>
      <c r="FU29" s="258"/>
      <c r="FV29" s="258" t="str">
        <f t="shared" si="31"/>
        <v/>
      </c>
      <c r="FW29" s="258" t="str">
        <f t="shared" si="32"/>
        <v/>
      </c>
      <c r="FX29" s="258" t="str">
        <f t="shared" si="33"/>
        <v/>
      </c>
      <c r="FY29" s="258"/>
      <c r="FZ29" s="258"/>
      <c r="GA29" s="258"/>
      <c r="GB29" s="258"/>
      <c r="GC29" s="258"/>
      <c r="GD29" s="258"/>
      <c r="GE29" s="258"/>
      <c r="GF29" s="258"/>
      <c r="GG29" s="258"/>
      <c r="GH29" s="258"/>
      <c r="GI29" s="258"/>
      <c r="GJ29" s="258"/>
      <c r="GK29" s="258"/>
      <c r="GL29" s="258"/>
      <c r="GM29" s="258"/>
      <c r="GN29" s="258"/>
      <c r="GO29" s="258" t="s">
        <v>263</v>
      </c>
      <c r="GP29" s="258"/>
      <c r="GQ29" s="258"/>
      <c r="GR29" s="258"/>
      <c r="GS29" s="258"/>
    </row>
    <row r="30" spans="1:201" s="270" customFormat="1" ht="79.5" customHeight="1">
      <c r="A30" s="286" t="str">
        <f t="shared" si="36"/>
        <v>114學年度第一學期</v>
      </c>
      <c r="B30" s="258"/>
      <c r="C30" s="396"/>
      <c r="D30" s="271" t="s">
        <v>76</v>
      </c>
      <c r="E30" s="271"/>
      <c r="F30" s="271"/>
      <c r="G30" s="272"/>
      <c r="H30" s="397"/>
      <c r="I30" s="397"/>
      <c r="J30" s="397"/>
      <c r="K30" s="397"/>
      <c r="L30" s="397"/>
      <c r="M30" s="398"/>
      <c r="N30" s="399"/>
      <c r="O30" s="242" t="s">
        <v>906</v>
      </c>
      <c r="P30" s="272" t="s">
        <v>865</v>
      </c>
      <c r="Q30" s="400"/>
      <c r="R30" s="401"/>
      <c r="S30" s="402"/>
      <c r="T30" s="403"/>
      <c r="U30" s="403"/>
      <c r="V30" s="403"/>
      <c r="W30" s="414"/>
      <c r="X30" s="403"/>
      <c r="Y30" s="403"/>
      <c r="Z30" s="403"/>
      <c r="AA30" s="403"/>
      <c r="AB30" s="403"/>
      <c r="AC30" s="403"/>
      <c r="AD30" s="403"/>
      <c r="AE30" s="403"/>
      <c r="AF30" s="404"/>
      <c r="AG30" s="405"/>
      <c r="AH30" s="405"/>
      <c r="AI30" s="405"/>
      <c r="AJ30" s="405"/>
      <c r="AK30" s="397"/>
      <c r="AL30" s="397"/>
      <c r="AM30" s="397"/>
      <c r="AN30" s="397"/>
      <c r="AO30" s="406"/>
      <c r="AP30" s="406"/>
      <c r="AQ30" s="415"/>
      <c r="AR30" s="415"/>
      <c r="AS30" s="396"/>
      <c r="AT30" s="396"/>
      <c r="AU30" s="396"/>
      <c r="AV30" s="396"/>
      <c r="AW30" s="396"/>
      <c r="AX30" s="396"/>
      <c r="AY30" s="408"/>
      <c r="AZ30" s="408"/>
      <c r="BA30" s="408"/>
      <c r="BB30" s="408"/>
      <c r="BC30" s="416"/>
      <c r="BD30" s="410"/>
      <c r="BE30" s="411"/>
      <c r="BF30" s="411"/>
      <c r="BG30" s="411"/>
      <c r="BH30" s="411"/>
      <c r="BI30" s="396"/>
      <c r="BJ30" s="396"/>
      <c r="BK30" s="396"/>
      <c r="BL30" s="396"/>
      <c r="BM30" s="396"/>
      <c r="BN30" s="396"/>
      <c r="BO30" s="396"/>
      <c r="BP30" s="396"/>
      <c r="BQ30" s="396"/>
      <c r="BR30" s="396"/>
      <c r="BS30" s="396"/>
      <c r="BT30" s="396"/>
      <c r="BU30" s="396"/>
      <c r="BV30" s="396"/>
      <c r="BW30" s="413" t="s">
        <v>1170</v>
      </c>
      <c r="BX30" s="413" t="s">
        <v>1171</v>
      </c>
      <c r="BY30" s="412"/>
      <c r="BZ30" s="413" t="s">
        <v>1170</v>
      </c>
      <c r="CA30" s="413" t="s">
        <v>1171</v>
      </c>
      <c r="CB30" s="412"/>
      <c r="CC30" s="412" t="s">
        <v>1172</v>
      </c>
      <c r="CD30" s="413" t="s">
        <v>1173</v>
      </c>
      <c r="CE30" s="412"/>
      <c r="CF30" s="412"/>
      <c r="CG30" s="412"/>
      <c r="CH30" s="413" t="s">
        <v>1174</v>
      </c>
      <c r="CI30" s="413" t="s">
        <v>1175</v>
      </c>
      <c r="CJ30" s="413" t="s">
        <v>1176</v>
      </c>
      <c r="CK30" s="412" t="s">
        <v>1177</v>
      </c>
      <c r="CL30" s="397"/>
      <c r="CM30" s="397"/>
      <c r="CN30" s="397"/>
      <c r="CO30" s="243">
        <f t="shared" si="0"/>
        <v>0</v>
      </c>
      <c r="CP30" s="287" t="s">
        <v>176</v>
      </c>
      <c r="CQ30" s="244" t="str">
        <f t="shared" si="1"/>
        <v/>
      </c>
      <c r="CR30" s="244" t="str">
        <f t="shared" si="2"/>
        <v/>
      </c>
      <c r="CS30" s="244">
        <v>0</v>
      </c>
      <c r="CT30" s="244" t="str">
        <f t="shared" si="34"/>
        <v/>
      </c>
      <c r="CU30" s="244" t="str">
        <f t="shared" si="3"/>
        <v/>
      </c>
      <c r="CV30" s="244" t="str">
        <f t="shared" si="4"/>
        <v/>
      </c>
      <c r="CW30" s="244" t="str">
        <f t="shared" si="5"/>
        <v/>
      </c>
      <c r="CX30" s="244" t="str">
        <f t="shared" si="6"/>
        <v/>
      </c>
      <c r="CY30" s="244" t="str">
        <f t="shared" si="7"/>
        <v/>
      </c>
      <c r="CZ30" s="244" t="str">
        <f t="shared" si="8"/>
        <v/>
      </c>
      <c r="DA30" s="260"/>
      <c r="DB30" s="260"/>
      <c r="DC30" s="261"/>
      <c r="DD30" s="261"/>
      <c r="DE30" s="262"/>
      <c r="DF30" s="274">
        <f>'編號 No23.家庭成員'!X$4</f>
        <v>1</v>
      </c>
      <c r="DG30" s="264">
        <f>'編號 No23.家庭成員'!N$23</f>
        <v>0</v>
      </c>
      <c r="DH30" s="264">
        <f>'編號 No23.家庭成員'!O$23</f>
        <v>0</v>
      </c>
      <c r="DI30" s="264">
        <f>'編號 No23.家庭成員'!P$23</f>
        <v>0</v>
      </c>
      <c r="DJ30" s="264">
        <f>'編號 No23.家庭成員'!Q$23</f>
        <v>0</v>
      </c>
      <c r="DK30" s="264">
        <f>'編號 No23.家庭成員'!R$23</f>
        <v>0</v>
      </c>
      <c r="DL30" s="265">
        <f t="shared" si="9"/>
        <v>0</v>
      </c>
      <c r="DM30" s="265">
        <f t="shared" si="10"/>
        <v>0</v>
      </c>
      <c r="DN30" s="265">
        <f t="shared" si="11"/>
        <v>0</v>
      </c>
      <c r="DO30" s="266" t="str">
        <f t="shared" si="12"/>
        <v>身份空白</v>
      </c>
      <c r="DP30" s="266" t="str">
        <f t="shared" si="13"/>
        <v>身份空白</v>
      </c>
      <c r="DQ30" s="266" t="str">
        <f t="shared" si="14"/>
        <v>身份空白</v>
      </c>
      <c r="DR30" s="267">
        <v>0</v>
      </c>
      <c r="DS30" s="267"/>
      <c r="DT30" s="267"/>
      <c r="DU30" s="267"/>
      <c r="DV30" s="267"/>
      <c r="DW30" s="267"/>
      <c r="DX30" s="267"/>
      <c r="DY30" s="267"/>
      <c r="DZ30" s="267"/>
      <c r="EA30" s="267"/>
      <c r="EB30" s="267">
        <f t="shared" si="35"/>
        <v>0</v>
      </c>
      <c r="EC30" s="267"/>
      <c r="ED30" s="267"/>
      <c r="EE30" s="267"/>
      <c r="EF30" s="267"/>
      <c r="EG30" s="267"/>
      <c r="EH30" s="267"/>
      <c r="EI30" s="267"/>
      <c r="EJ30" s="267"/>
      <c r="EK30" s="267"/>
      <c r="EL30" s="267"/>
      <c r="EM30" s="267"/>
      <c r="EN30" s="267"/>
      <c r="EO30" s="267"/>
      <c r="EP30" s="267"/>
      <c r="EQ30" s="267"/>
      <c r="ER30" s="267"/>
      <c r="ES30" s="267"/>
      <c r="ET30" s="267"/>
      <c r="EU30" s="258"/>
      <c r="EV30" s="258"/>
      <c r="EW30" s="258"/>
      <c r="EX30" s="257" t="str">
        <f t="shared" si="15"/>
        <v/>
      </c>
      <c r="EY30" s="257" t="str">
        <f t="shared" si="16"/>
        <v/>
      </c>
      <c r="EZ30" s="257" t="str">
        <f t="shared" si="17"/>
        <v/>
      </c>
      <c r="FA30" s="258" t="str">
        <f t="shared" si="18"/>
        <v/>
      </c>
      <c r="FB30" s="258" t="str">
        <f t="shared" si="19"/>
        <v/>
      </c>
      <c r="FC30" s="258" t="str">
        <f t="shared" si="20"/>
        <v/>
      </c>
      <c r="FD30" s="258" t="str">
        <f t="shared" si="21"/>
        <v/>
      </c>
      <c r="FE30" s="258" t="str">
        <f t="shared" si="22"/>
        <v/>
      </c>
      <c r="FF30" s="258" t="str">
        <f t="shared" si="23"/>
        <v/>
      </c>
      <c r="FG30" s="258" t="str">
        <f t="shared" si="24"/>
        <v/>
      </c>
      <c r="FH30" s="258" t="str">
        <f t="shared" si="25"/>
        <v/>
      </c>
      <c r="FI30" s="257" t="str">
        <f t="shared" si="26"/>
        <v/>
      </c>
      <c r="FJ30" s="259" t="str">
        <f t="shared" si="27"/>
        <v/>
      </c>
      <c r="FK30" s="258" t="str">
        <f t="shared" si="28"/>
        <v/>
      </c>
      <c r="FL30" s="258" t="str">
        <f t="shared" si="29"/>
        <v/>
      </c>
      <c r="FM30" s="258" t="str">
        <f t="shared" si="30"/>
        <v/>
      </c>
      <c r="FN30" s="258"/>
      <c r="FO30" s="258"/>
      <c r="FP30" s="258"/>
      <c r="FQ30" s="258"/>
      <c r="FR30" s="258"/>
      <c r="FS30" s="258"/>
      <c r="FT30" s="258"/>
      <c r="FU30" s="258"/>
      <c r="FV30" s="258" t="str">
        <f t="shared" si="31"/>
        <v/>
      </c>
      <c r="FW30" s="258" t="str">
        <f t="shared" si="32"/>
        <v/>
      </c>
      <c r="FX30" s="258" t="str">
        <f t="shared" si="33"/>
        <v/>
      </c>
      <c r="FY30" s="258"/>
      <c r="FZ30" s="258"/>
      <c r="GA30" s="258"/>
      <c r="GB30" s="258"/>
      <c r="GC30" s="258"/>
      <c r="GD30" s="258"/>
      <c r="GE30" s="258"/>
      <c r="GF30" s="258"/>
      <c r="GG30" s="258"/>
      <c r="GH30" s="258"/>
      <c r="GI30" s="258"/>
      <c r="GJ30" s="258"/>
      <c r="GK30" s="258"/>
      <c r="GL30" s="258"/>
      <c r="GM30" s="258"/>
      <c r="GN30" s="258"/>
      <c r="GO30" s="258" t="s">
        <v>263</v>
      </c>
      <c r="GP30" s="258"/>
      <c r="GQ30" s="258"/>
      <c r="GR30" s="258"/>
      <c r="GS30" s="258"/>
    </row>
    <row r="31" spans="1:201" s="270" customFormat="1" ht="79.5" customHeight="1">
      <c r="A31" s="286" t="str">
        <f t="shared" si="36"/>
        <v>114學年度第一學期</v>
      </c>
      <c r="B31" s="258"/>
      <c r="C31" s="396"/>
      <c r="D31" s="271" t="s">
        <v>77</v>
      </c>
      <c r="E31" s="271"/>
      <c r="F31" s="271"/>
      <c r="G31" s="272"/>
      <c r="H31" s="397"/>
      <c r="I31" s="397"/>
      <c r="J31" s="397"/>
      <c r="K31" s="397"/>
      <c r="L31" s="397"/>
      <c r="M31" s="398"/>
      <c r="N31" s="399"/>
      <c r="O31" s="242" t="s">
        <v>906</v>
      </c>
      <c r="P31" s="272" t="s">
        <v>865</v>
      </c>
      <c r="Q31" s="400"/>
      <c r="R31" s="401"/>
      <c r="S31" s="402"/>
      <c r="T31" s="403"/>
      <c r="U31" s="403"/>
      <c r="V31" s="403"/>
      <c r="W31" s="414"/>
      <c r="X31" s="403"/>
      <c r="Y31" s="403"/>
      <c r="Z31" s="403"/>
      <c r="AA31" s="403"/>
      <c r="AB31" s="403"/>
      <c r="AC31" s="403"/>
      <c r="AD31" s="403"/>
      <c r="AE31" s="403"/>
      <c r="AF31" s="404"/>
      <c r="AG31" s="405"/>
      <c r="AH31" s="405"/>
      <c r="AI31" s="405"/>
      <c r="AJ31" s="405"/>
      <c r="AK31" s="397"/>
      <c r="AL31" s="397"/>
      <c r="AM31" s="397"/>
      <c r="AN31" s="397"/>
      <c r="AO31" s="406"/>
      <c r="AP31" s="406"/>
      <c r="AQ31" s="415"/>
      <c r="AR31" s="415"/>
      <c r="AS31" s="396"/>
      <c r="AT31" s="396"/>
      <c r="AU31" s="396"/>
      <c r="AV31" s="396"/>
      <c r="AW31" s="396"/>
      <c r="AX31" s="396"/>
      <c r="AY31" s="408"/>
      <c r="AZ31" s="408"/>
      <c r="BA31" s="408"/>
      <c r="BB31" s="408"/>
      <c r="BC31" s="416"/>
      <c r="BD31" s="410"/>
      <c r="BE31" s="411"/>
      <c r="BF31" s="411"/>
      <c r="BG31" s="411"/>
      <c r="BH31" s="411"/>
      <c r="BI31" s="396"/>
      <c r="BJ31" s="396"/>
      <c r="BK31" s="396"/>
      <c r="BL31" s="396"/>
      <c r="BM31" s="396"/>
      <c r="BN31" s="396"/>
      <c r="BO31" s="396"/>
      <c r="BP31" s="396"/>
      <c r="BQ31" s="396"/>
      <c r="BR31" s="396"/>
      <c r="BS31" s="396"/>
      <c r="BT31" s="396"/>
      <c r="BU31" s="396"/>
      <c r="BV31" s="396"/>
      <c r="BW31" s="413" t="s">
        <v>1170</v>
      </c>
      <c r="BX31" s="413" t="s">
        <v>1171</v>
      </c>
      <c r="BY31" s="412"/>
      <c r="BZ31" s="413" t="s">
        <v>1170</v>
      </c>
      <c r="CA31" s="413" t="s">
        <v>1171</v>
      </c>
      <c r="CB31" s="412"/>
      <c r="CC31" s="412" t="s">
        <v>1172</v>
      </c>
      <c r="CD31" s="413" t="s">
        <v>1173</v>
      </c>
      <c r="CE31" s="412"/>
      <c r="CF31" s="412"/>
      <c r="CG31" s="412"/>
      <c r="CH31" s="413" t="s">
        <v>1174</v>
      </c>
      <c r="CI31" s="413" t="s">
        <v>1175</v>
      </c>
      <c r="CJ31" s="413" t="s">
        <v>1176</v>
      </c>
      <c r="CK31" s="412" t="s">
        <v>1177</v>
      </c>
      <c r="CL31" s="397"/>
      <c r="CM31" s="397"/>
      <c r="CN31" s="397"/>
      <c r="CO31" s="243">
        <f t="shared" si="0"/>
        <v>0</v>
      </c>
      <c r="CP31" s="287" t="s">
        <v>176</v>
      </c>
      <c r="CQ31" s="244" t="str">
        <f t="shared" si="1"/>
        <v/>
      </c>
      <c r="CR31" s="244" t="str">
        <f t="shared" si="2"/>
        <v/>
      </c>
      <c r="CS31" s="244">
        <v>0</v>
      </c>
      <c r="CT31" s="244" t="str">
        <f t="shared" si="34"/>
        <v/>
      </c>
      <c r="CU31" s="244" t="str">
        <f t="shared" si="3"/>
        <v/>
      </c>
      <c r="CV31" s="244" t="str">
        <f t="shared" si="4"/>
        <v/>
      </c>
      <c r="CW31" s="244" t="str">
        <f t="shared" si="5"/>
        <v/>
      </c>
      <c r="CX31" s="244" t="str">
        <f t="shared" si="6"/>
        <v/>
      </c>
      <c r="CY31" s="244" t="str">
        <f t="shared" si="7"/>
        <v/>
      </c>
      <c r="CZ31" s="244" t="str">
        <f t="shared" si="8"/>
        <v/>
      </c>
      <c r="DA31" s="260"/>
      <c r="DB31" s="260"/>
      <c r="DC31" s="261"/>
      <c r="DD31" s="261"/>
      <c r="DE31" s="261"/>
      <c r="DF31" s="274">
        <f>'編號 No24.家庭成員'!X$4</f>
        <v>1</v>
      </c>
      <c r="DG31" s="264">
        <f>'編號 No24.家庭成員'!N$23</f>
        <v>0</v>
      </c>
      <c r="DH31" s="264">
        <f>'編號 No24.家庭成員'!O$23</f>
        <v>0</v>
      </c>
      <c r="DI31" s="264">
        <f>'編號 No24.家庭成員'!P$23</f>
        <v>0</v>
      </c>
      <c r="DJ31" s="264">
        <f>'編號 No24.家庭成員'!Q$23</f>
        <v>0</v>
      </c>
      <c r="DK31" s="264">
        <f>'編號 No24.家庭成員'!R$23</f>
        <v>0</v>
      </c>
      <c r="DL31" s="265">
        <f t="shared" si="9"/>
        <v>0</v>
      </c>
      <c r="DM31" s="265">
        <f t="shared" si="10"/>
        <v>0</v>
      </c>
      <c r="DN31" s="265">
        <f t="shared" si="11"/>
        <v>0</v>
      </c>
      <c r="DO31" s="266" t="str">
        <f t="shared" si="12"/>
        <v>身份空白</v>
      </c>
      <c r="DP31" s="266" t="str">
        <f t="shared" si="13"/>
        <v>身份空白</v>
      </c>
      <c r="DQ31" s="266" t="str">
        <f t="shared" si="14"/>
        <v>身份空白</v>
      </c>
      <c r="DR31" s="267">
        <v>0</v>
      </c>
      <c r="DS31" s="267"/>
      <c r="DT31" s="267"/>
      <c r="DU31" s="267"/>
      <c r="DV31" s="267"/>
      <c r="DW31" s="267"/>
      <c r="DX31" s="267"/>
      <c r="DY31" s="267"/>
      <c r="DZ31" s="267"/>
      <c r="EA31" s="267"/>
      <c r="EB31" s="267">
        <f t="shared" si="35"/>
        <v>0</v>
      </c>
      <c r="EC31" s="267"/>
      <c r="ED31" s="267"/>
      <c r="EE31" s="267"/>
      <c r="EF31" s="267"/>
      <c r="EG31" s="267"/>
      <c r="EH31" s="267"/>
      <c r="EI31" s="267"/>
      <c r="EJ31" s="267"/>
      <c r="EK31" s="267"/>
      <c r="EL31" s="267"/>
      <c r="EM31" s="267"/>
      <c r="EN31" s="267"/>
      <c r="EO31" s="267"/>
      <c r="EP31" s="267"/>
      <c r="EQ31" s="267"/>
      <c r="ER31" s="267"/>
      <c r="ES31" s="267"/>
      <c r="ET31" s="267"/>
      <c r="EU31" s="258"/>
      <c r="EV31" s="258"/>
      <c r="EW31" s="258"/>
      <c r="EX31" s="257" t="str">
        <f t="shared" si="15"/>
        <v/>
      </c>
      <c r="EY31" s="257" t="str">
        <f t="shared" si="16"/>
        <v/>
      </c>
      <c r="EZ31" s="257" t="str">
        <f t="shared" si="17"/>
        <v/>
      </c>
      <c r="FA31" s="258" t="str">
        <f t="shared" si="18"/>
        <v/>
      </c>
      <c r="FB31" s="258" t="str">
        <f t="shared" si="19"/>
        <v/>
      </c>
      <c r="FC31" s="258" t="str">
        <f t="shared" si="20"/>
        <v/>
      </c>
      <c r="FD31" s="258" t="str">
        <f t="shared" si="21"/>
        <v/>
      </c>
      <c r="FE31" s="258" t="str">
        <f t="shared" si="22"/>
        <v/>
      </c>
      <c r="FF31" s="258" t="str">
        <f t="shared" si="23"/>
        <v/>
      </c>
      <c r="FG31" s="258" t="str">
        <f t="shared" si="24"/>
        <v/>
      </c>
      <c r="FH31" s="258" t="str">
        <f t="shared" si="25"/>
        <v/>
      </c>
      <c r="FI31" s="257" t="str">
        <f t="shared" si="26"/>
        <v/>
      </c>
      <c r="FJ31" s="259" t="str">
        <f t="shared" si="27"/>
        <v/>
      </c>
      <c r="FK31" s="258" t="str">
        <f t="shared" si="28"/>
        <v/>
      </c>
      <c r="FL31" s="258" t="str">
        <f t="shared" si="29"/>
        <v/>
      </c>
      <c r="FM31" s="258" t="str">
        <f t="shared" si="30"/>
        <v/>
      </c>
      <c r="FN31" s="258"/>
      <c r="FO31" s="258"/>
      <c r="FP31" s="258"/>
      <c r="FQ31" s="258"/>
      <c r="FR31" s="258"/>
      <c r="FS31" s="258"/>
      <c r="FT31" s="258"/>
      <c r="FU31" s="258"/>
      <c r="FV31" s="258" t="str">
        <f t="shared" si="31"/>
        <v/>
      </c>
      <c r="FW31" s="258" t="str">
        <f t="shared" si="32"/>
        <v/>
      </c>
      <c r="FX31" s="258" t="str">
        <f t="shared" si="33"/>
        <v/>
      </c>
      <c r="FY31" s="258"/>
      <c r="FZ31" s="258"/>
      <c r="GA31" s="258"/>
      <c r="GB31" s="258"/>
      <c r="GC31" s="258"/>
      <c r="GD31" s="258"/>
      <c r="GE31" s="258"/>
      <c r="GF31" s="258"/>
      <c r="GG31" s="258"/>
      <c r="GH31" s="258"/>
      <c r="GI31" s="258"/>
      <c r="GJ31" s="258"/>
      <c r="GK31" s="258"/>
      <c r="GL31" s="258"/>
      <c r="GM31" s="258"/>
      <c r="GN31" s="258"/>
      <c r="GO31" s="258" t="s">
        <v>263</v>
      </c>
      <c r="GP31" s="258"/>
      <c r="GQ31" s="258"/>
      <c r="GR31" s="258"/>
      <c r="GS31" s="258"/>
    </row>
    <row r="32" spans="1:201" s="270" customFormat="1" ht="79.5" customHeight="1">
      <c r="A32" s="286" t="str">
        <f t="shared" si="36"/>
        <v>114學年度第一學期</v>
      </c>
      <c r="B32" s="258"/>
      <c r="C32" s="396"/>
      <c r="D32" s="271" t="s">
        <v>78</v>
      </c>
      <c r="E32" s="271"/>
      <c r="F32" s="271"/>
      <c r="G32" s="272"/>
      <c r="H32" s="397"/>
      <c r="I32" s="397"/>
      <c r="J32" s="397"/>
      <c r="K32" s="397"/>
      <c r="L32" s="397"/>
      <c r="M32" s="398"/>
      <c r="N32" s="399"/>
      <c r="O32" s="242" t="s">
        <v>906</v>
      </c>
      <c r="P32" s="272" t="s">
        <v>865</v>
      </c>
      <c r="Q32" s="400"/>
      <c r="R32" s="401"/>
      <c r="S32" s="402"/>
      <c r="T32" s="403"/>
      <c r="U32" s="403"/>
      <c r="V32" s="403"/>
      <c r="W32" s="414"/>
      <c r="X32" s="403"/>
      <c r="Y32" s="403"/>
      <c r="Z32" s="403"/>
      <c r="AA32" s="403"/>
      <c r="AB32" s="403"/>
      <c r="AC32" s="403"/>
      <c r="AD32" s="403"/>
      <c r="AE32" s="403"/>
      <c r="AF32" s="404"/>
      <c r="AG32" s="405"/>
      <c r="AH32" s="405"/>
      <c r="AI32" s="405"/>
      <c r="AJ32" s="405"/>
      <c r="AK32" s="397"/>
      <c r="AL32" s="397"/>
      <c r="AM32" s="397"/>
      <c r="AN32" s="397"/>
      <c r="AO32" s="406"/>
      <c r="AP32" s="406"/>
      <c r="AQ32" s="415"/>
      <c r="AR32" s="415"/>
      <c r="AS32" s="396"/>
      <c r="AT32" s="396"/>
      <c r="AU32" s="396"/>
      <c r="AV32" s="396"/>
      <c r="AW32" s="396"/>
      <c r="AX32" s="396"/>
      <c r="AY32" s="408"/>
      <c r="AZ32" s="408"/>
      <c r="BA32" s="408"/>
      <c r="BB32" s="408"/>
      <c r="BC32" s="416"/>
      <c r="BD32" s="410"/>
      <c r="BE32" s="411"/>
      <c r="BF32" s="411"/>
      <c r="BG32" s="411"/>
      <c r="BH32" s="411"/>
      <c r="BI32" s="396"/>
      <c r="BJ32" s="396"/>
      <c r="BK32" s="396"/>
      <c r="BL32" s="396"/>
      <c r="BM32" s="396"/>
      <c r="BN32" s="396"/>
      <c r="BO32" s="396"/>
      <c r="BP32" s="396"/>
      <c r="BQ32" s="396"/>
      <c r="BR32" s="396"/>
      <c r="BS32" s="396"/>
      <c r="BT32" s="396"/>
      <c r="BU32" s="396"/>
      <c r="BV32" s="396"/>
      <c r="BW32" s="413" t="s">
        <v>1170</v>
      </c>
      <c r="BX32" s="413" t="s">
        <v>1171</v>
      </c>
      <c r="BY32" s="412"/>
      <c r="BZ32" s="413" t="s">
        <v>1170</v>
      </c>
      <c r="CA32" s="413" t="s">
        <v>1171</v>
      </c>
      <c r="CB32" s="412"/>
      <c r="CC32" s="412" t="s">
        <v>1172</v>
      </c>
      <c r="CD32" s="413" t="s">
        <v>1173</v>
      </c>
      <c r="CE32" s="412"/>
      <c r="CF32" s="412"/>
      <c r="CG32" s="412"/>
      <c r="CH32" s="413" t="s">
        <v>1174</v>
      </c>
      <c r="CI32" s="413" t="s">
        <v>1175</v>
      </c>
      <c r="CJ32" s="413" t="s">
        <v>1176</v>
      </c>
      <c r="CK32" s="412" t="s">
        <v>1177</v>
      </c>
      <c r="CL32" s="397"/>
      <c r="CM32" s="397"/>
      <c r="CN32" s="397"/>
      <c r="CO32" s="243">
        <f t="shared" si="0"/>
        <v>0</v>
      </c>
      <c r="CP32" s="287" t="s">
        <v>176</v>
      </c>
      <c r="CQ32" s="244" t="str">
        <f t="shared" si="1"/>
        <v/>
      </c>
      <c r="CR32" s="244" t="str">
        <f t="shared" si="2"/>
        <v/>
      </c>
      <c r="CS32" s="244">
        <v>0</v>
      </c>
      <c r="CT32" s="244" t="str">
        <f t="shared" si="34"/>
        <v/>
      </c>
      <c r="CU32" s="244" t="str">
        <f t="shared" si="3"/>
        <v/>
      </c>
      <c r="CV32" s="244" t="str">
        <f t="shared" si="4"/>
        <v/>
      </c>
      <c r="CW32" s="244" t="str">
        <f t="shared" si="5"/>
        <v/>
      </c>
      <c r="CX32" s="244" t="str">
        <f t="shared" si="6"/>
        <v/>
      </c>
      <c r="CY32" s="244" t="str">
        <f t="shared" si="7"/>
        <v/>
      </c>
      <c r="CZ32" s="244" t="str">
        <f t="shared" si="8"/>
        <v/>
      </c>
      <c r="DA32" s="260"/>
      <c r="DB32" s="260"/>
      <c r="DC32" s="261"/>
      <c r="DD32" s="261"/>
      <c r="DE32" s="262"/>
      <c r="DF32" s="274">
        <f>'編號 No25.家庭成員'!X$4</f>
        <v>1</v>
      </c>
      <c r="DG32" s="264">
        <f>'編號 No25.家庭成員'!N$23</f>
        <v>0</v>
      </c>
      <c r="DH32" s="264">
        <f>'編號 No25.家庭成員'!O$23</f>
        <v>0</v>
      </c>
      <c r="DI32" s="264">
        <f>'編號 No25.家庭成員'!P$23</f>
        <v>0</v>
      </c>
      <c r="DJ32" s="264">
        <f>'編號 No25.家庭成員'!Q$23</f>
        <v>0</v>
      </c>
      <c r="DK32" s="264">
        <f>'編號 No25.家庭成員'!R$23</f>
        <v>0</v>
      </c>
      <c r="DL32" s="265">
        <f t="shared" si="9"/>
        <v>0</v>
      </c>
      <c r="DM32" s="265">
        <f t="shared" si="10"/>
        <v>0</v>
      </c>
      <c r="DN32" s="265">
        <f t="shared" si="11"/>
        <v>0</v>
      </c>
      <c r="DO32" s="266" t="str">
        <f t="shared" si="12"/>
        <v>身份空白</v>
      </c>
      <c r="DP32" s="266" t="str">
        <f t="shared" si="13"/>
        <v>身份空白</v>
      </c>
      <c r="DQ32" s="266" t="str">
        <f t="shared" si="14"/>
        <v>身份空白</v>
      </c>
      <c r="DR32" s="267">
        <v>0</v>
      </c>
      <c r="DS32" s="267"/>
      <c r="DT32" s="267"/>
      <c r="DU32" s="267"/>
      <c r="DV32" s="267"/>
      <c r="DW32" s="267"/>
      <c r="DX32" s="267"/>
      <c r="DY32" s="267"/>
      <c r="DZ32" s="267"/>
      <c r="EA32" s="267"/>
      <c r="EB32" s="267">
        <f t="shared" si="35"/>
        <v>0</v>
      </c>
      <c r="EC32" s="267"/>
      <c r="ED32" s="267"/>
      <c r="EE32" s="267"/>
      <c r="EF32" s="267"/>
      <c r="EG32" s="267"/>
      <c r="EH32" s="267"/>
      <c r="EI32" s="267"/>
      <c r="EJ32" s="267"/>
      <c r="EK32" s="267"/>
      <c r="EL32" s="267"/>
      <c r="EM32" s="267"/>
      <c r="EN32" s="267"/>
      <c r="EO32" s="267"/>
      <c r="EP32" s="267"/>
      <c r="EQ32" s="267"/>
      <c r="ER32" s="267"/>
      <c r="ES32" s="267"/>
      <c r="ET32" s="267"/>
      <c r="EU32" s="258"/>
      <c r="EV32" s="258"/>
      <c r="EW32" s="258"/>
      <c r="EX32" s="257" t="str">
        <f t="shared" si="15"/>
        <v/>
      </c>
      <c r="EY32" s="257" t="str">
        <f t="shared" si="16"/>
        <v/>
      </c>
      <c r="EZ32" s="257" t="str">
        <f t="shared" si="17"/>
        <v/>
      </c>
      <c r="FA32" s="258" t="str">
        <f t="shared" si="18"/>
        <v/>
      </c>
      <c r="FB32" s="258" t="str">
        <f t="shared" si="19"/>
        <v/>
      </c>
      <c r="FC32" s="258" t="str">
        <f t="shared" si="20"/>
        <v/>
      </c>
      <c r="FD32" s="258" t="str">
        <f t="shared" si="21"/>
        <v/>
      </c>
      <c r="FE32" s="258" t="str">
        <f t="shared" si="22"/>
        <v/>
      </c>
      <c r="FF32" s="258" t="str">
        <f t="shared" si="23"/>
        <v/>
      </c>
      <c r="FG32" s="258" t="str">
        <f t="shared" si="24"/>
        <v/>
      </c>
      <c r="FH32" s="258" t="str">
        <f t="shared" si="25"/>
        <v/>
      </c>
      <c r="FI32" s="257" t="str">
        <f t="shared" si="26"/>
        <v/>
      </c>
      <c r="FJ32" s="259" t="str">
        <f t="shared" si="27"/>
        <v/>
      </c>
      <c r="FK32" s="258" t="str">
        <f t="shared" si="28"/>
        <v/>
      </c>
      <c r="FL32" s="258" t="str">
        <f t="shared" si="29"/>
        <v/>
      </c>
      <c r="FM32" s="258" t="str">
        <f t="shared" si="30"/>
        <v/>
      </c>
      <c r="FN32" s="258"/>
      <c r="FO32" s="258"/>
      <c r="FP32" s="258"/>
      <c r="FQ32" s="258"/>
      <c r="FR32" s="258"/>
      <c r="FS32" s="258"/>
      <c r="FT32" s="258"/>
      <c r="FU32" s="258"/>
      <c r="FV32" s="258" t="str">
        <f t="shared" si="31"/>
        <v/>
      </c>
      <c r="FW32" s="258" t="str">
        <f t="shared" si="32"/>
        <v/>
      </c>
      <c r="FX32" s="258" t="str">
        <f t="shared" si="33"/>
        <v/>
      </c>
      <c r="FY32" s="258"/>
      <c r="FZ32" s="258"/>
      <c r="GA32" s="258"/>
      <c r="GB32" s="258"/>
      <c r="GC32" s="258"/>
      <c r="GD32" s="258"/>
      <c r="GE32" s="258"/>
      <c r="GF32" s="258"/>
      <c r="GG32" s="258"/>
      <c r="GH32" s="258"/>
      <c r="GI32" s="258"/>
      <c r="GJ32" s="258"/>
      <c r="GK32" s="258"/>
      <c r="GL32" s="258"/>
      <c r="GM32" s="258"/>
      <c r="GN32" s="258"/>
      <c r="GO32" s="258" t="s">
        <v>263</v>
      </c>
      <c r="GP32" s="258"/>
      <c r="GQ32" s="258"/>
      <c r="GR32" s="258"/>
      <c r="GS32" s="258"/>
    </row>
    <row r="33" spans="1:201" s="270" customFormat="1" ht="79.5" customHeight="1">
      <c r="A33" s="286" t="str">
        <f t="shared" si="36"/>
        <v>114學年度第一學期</v>
      </c>
      <c r="B33" s="258"/>
      <c r="C33" s="396"/>
      <c r="D33" s="271" t="s">
        <v>79</v>
      </c>
      <c r="E33" s="271"/>
      <c r="F33" s="271"/>
      <c r="G33" s="272"/>
      <c r="H33" s="397"/>
      <c r="I33" s="397"/>
      <c r="J33" s="397"/>
      <c r="K33" s="397"/>
      <c r="L33" s="397"/>
      <c r="M33" s="398"/>
      <c r="N33" s="399"/>
      <c r="O33" s="242" t="s">
        <v>906</v>
      </c>
      <c r="P33" s="272" t="s">
        <v>865</v>
      </c>
      <c r="Q33" s="400"/>
      <c r="R33" s="401"/>
      <c r="S33" s="402"/>
      <c r="T33" s="403"/>
      <c r="U33" s="403"/>
      <c r="V33" s="403"/>
      <c r="W33" s="414"/>
      <c r="X33" s="403"/>
      <c r="Y33" s="403"/>
      <c r="Z33" s="403"/>
      <c r="AA33" s="403"/>
      <c r="AB33" s="403"/>
      <c r="AC33" s="403"/>
      <c r="AD33" s="403"/>
      <c r="AE33" s="403"/>
      <c r="AF33" s="404"/>
      <c r="AG33" s="405"/>
      <c r="AH33" s="405"/>
      <c r="AI33" s="405"/>
      <c r="AJ33" s="405"/>
      <c r="AK33" s="397"/>
      <c r="AL33" s="397"/>
      <c r="AM33" s="397"/>
      <c r="AN33" s="397"/>
      <c r="AO33" s="406"/>
      <c r="AP33" s="406"/>
      <c r="AQ33" s="415"/>
      <c r="AR33" s="415"/>
      <c r="AS33" s="396"/>
      <c r="AT33" s="396"/>
      <c r="AU33" s="396"/>
      <c r="AV33" s="396"/>
      <c r="AW33" s="396"/>
      <c r="AX33" s="396"/>
      <c r="AY33" s="408"/>
      <c r="AZ33" s="408"/>
      <c r="BA33" s="408"/>
      <c r="BB33" s="408"/>
      <c r="BC33" s="416"/>
      <c r="BD33" s="410"/>
      <c r="BE33" s="411"/>
      <c r="BF33" s="411"/>
      <c r="BG33" s="411"/>
      <c r="BH33" s="411"/>
      <c r="BI33" s="396"/>
      <c r="BJ33" s="396"/>
      <c r="BK33" s="396"/>
      <c r="BL33" s="396"/>
      <c r="BM33" s="396"/>
      <c r="BN33" s="396"/>
      <c r="BO33" s="396"/>
      <c r="BP33" s="396"/>
      <c r="BQ33" s="396"/>
      <c r="BR33" s="396"/>
      <c r="BS33" s="396"/>
      <c r="BT33" s="396"/>
      <c r="BU33" s="396"/>
      <c r="BV33" s="396"/>
      <c r="BW33" s="413" t="s">
        <v>1170</v>
      </c>
      <c r="BX33" s="413" t="s">
        <v>1171</v>
      </c>
      <c r="BY33" s="412"/>
      <c r="BZ33" s="413" t="s">
        <v>1170</v>
      </c>
      <c r="CA33" s="413" t="s">
        <v>1171</v>
      </c>
      <c r="CB33" s="412"/>
      <c r="CC33" s="412" t="s">
        <v>1172</v>
      </c>
      <c r="CD33" s="413" t="s">
        <v>1173</v>
      </c>
      <c r="CE33" s="412"/>
      <c r="CF33" s="412"/>
      <c r="CG33" s="412"/>
      <c r="CH33" s="413" t="s">
        <v>1174</v>
      </c>
      <c r="CI33" s="413" t="s">
        <v>1175</v>
      </c>
      <c r="CJ33" s="413" t="s">
        <v>1176</v>
      </c>
      <c r="CK33" s="412" t="s">
        <v>1177</v>
      </c>
      <c r="CL33" s="397"/>
      <c r="CM33" s="397"/>
      <c r="CN33" s="397"/>
      <c r="CO33" s="243">
        <f t="shared" si="0"/>
        <v>0</v>
      </c>
      <c r="CP33" s="287" t="s">
        <v>176</v>
      </c>
      <c r="CQ33" s="244" t="str">
        <f t="shared" si="1"/>
        <v/>
      </c>
      <c r="CR33" s="244" t="str">
        <f t="shared" si="2"/>
        <v/>
      </c>
      <c r="CS33" s="244">
        <v>0</v>
      </c>
      <c r="CT33" s="244" t="str">
        <f t="shared" si="34"/>
        <v/>
      </c>
      <c r="CU33" s="244" t="str">
        <f t="shared" si="3"/>
        <v/>
      </c>
      <c r="CV33" s="244" t="str">
        <f t="shared" si="4"/>
        <v/>
      </c>
      <c r="CW33" s="244" t="str">
        <f t="shared" si="5"/>
        <v/>
      </c>
      <c r="CX33" s="244" t="str">
        <f t="shared" si="6"/>
        <v/>
      </c>
      <c r="CY33" s="244" t="str">
        <f t="shared" si="7"/>
        <v/>
      </c>
      <c r="CZ33" s="244" t="str">
        <f t="shared" si="8"/>
        <v/>
      </c>
      <c r="DA33" s="260"/>
      <c r="DB33" s="260"/>
      <c r="DC33" s="261"/>
      <c r="DD33" s="261"/>
      <c r="DE33" s="262"/>
      <c r="DF33" s="274">
        <f>'編號 No26.家庭成員'!X$4</f>
        <v>1</v>
      </c>
      <c r="DG33" s="264">
        <f>'編號 No26.家庭成員'!N$23</f>
        <v>0</v>
      </c>
      <c r="DH33" s="264">
        <f>'編號 No26.家庭成員'!O$23</f>
        <v>0</v>
      </c>
      <c r="DI33" s="264">
        <f>'編號 No26.家庭成員'!P$23</f>
        <v>0</v>
      </c>
      <c r="DJ33" s="264">
        <f>'編號 No26.家庭成員'!Q$23</f>
        <v>0</v>
      </c>
      <c r="DK33" s="264">
        <f>'編號 No26.家庭成員'!R$23</f>
        <v>0</v>
      </c>
      <c r="DL33" s="265">
        <f t="shared" si="9"/>
        <v>0</v>
      </c>
      <c r="DM33" s="265">
        <f t="shared" si="10"/>
        <v>0</v>
      </c>
      <c r="DN33" s="265">
        <f t="shared" si="11"/>
        <v>0</v>
      </c>
      <c r="DO33" s="266" t="str">
        <f t="shared" si="12"/>
        <v>身份空白</v>
      </c>
      <c r="DP33" s="266" t="str">
        <f t="shared" si="13"/>
        <v>身份空白</v>
      </c>
      <c r="DQ33" s="266" t="str">
        <f t="shared" si="14"/>
        <v>身份空白</v>
      </c>
      <c r="DR33" s="267">
        <v>0</v>
      </c>
      <c r="DS33" s="267"/>
      <c r="DT33" s="267"/>
      <c r="DU33" s="267"/>
      <c r="DV33" s="267"/>
      <c r="DW33" s="267"/>
      <c r="DX33" s="267"/>
      <c r="DY33" s="267"/>
      <c r="DZ33" s="267"/>
      <c r="EA33" s="267"/>
      <c r="EB33" s="267">
        <f t="shared" si="35"/>
        <v>0</v>
      </c>
      <c r="EC33" s="267"/>
      <c r="ED33" s="267"/>
      <c r="EE33" s="267"/>
      <c r="EF33" s="267"/>
      <c r="EG33" s="267"/>
      <c r="EH33" s="267"/>
      <c r="EI33" s="267"/>
      <c r="EJ33" s="267"/>
      <c r="EK33" s="267"/>
      <c r="EL33" s="267"/>
      <c r="EM33" s="267"/>
      <c r="EN33" s="267"/>
      <c r="EO33" s="267"/>
      <c r="EP33" s="267"/>
      <c r="EQ33" s="267"/>
      <c r="ER33" s="267"/>
      <c r="ES33" s="267"/>
      <c r="ET33" s="267"/>
      <c r="EU33" s="258"/>
      <c r="EV33" s="258"/>
      <c r="EW33" s="258"/>
      <c r="EX33" s="257" t="str">
        <f t="shared" si="15"/>
        <v/>
      </c>
      <c r="EY33" s="257" t="str">
        <f t="shared" si="16"/>
        <v/>
      </c>
      <c r="EZ33" s="257" t="str">
        <f t="shared" si="17"/>
        <v/>
      </c>
      <c r="FA33" s="258" t="str">
        <f t="shared" si="18"/>
        <v/>
      </c>
      <c r="FB33" s="258" t="str">
        <f t="shared" si="19"/>
        <v/>
      </c>
      <c r="FC33" s="258" t="str">
        <f t="shared" si="20"/>
        <v/>
      </c>
      <c r="FD33" s="258" t="str">
        <f t="shared" si="21"/>
        <v/>
      </c>
      <c r="FE33" s="258" t="str">
        <f t="shared" si="22"/>
        <v/>
      </c>
      <c r="FF33" s="258" t="str">
        <f t="shared" si="23"/>
        <v/>
      </c>
      <c r="FG33" s="258" t="str">
        <f t="shared" si="24"/>
        <v/>
      </c>
      <c r="FH33" s="258" t="str">
        <f t="shared" si="25"/>
        <v/>
      </c>
      <c r="FI33" s="257" t="str">
        <f t="shared" si="26"/>
        <v/>
      </c>
      <c r="FJ33" s="259" t="str">
        <f t="shared" si="27"/>
        <v/>
      </c>
      <c r="FK33" s="258" t="str">
        <f t="shared" si="28"/>
        <v/>
      </c>
      <c r="FL33" s="258" t="str">
        <f t="shared" si="29"/>
        <v/>
      </c>
      <c r="FM33" s="258" t="str">
        <f t="shared" si="30"/>
        <v/>
      </c>
      <c r="FN33" s="258"/>
      <c r="FO33" s="258"/>
      <c r="FP33" s="258"/>
      <c r="FQ33" s="258"/>
      <c r="FR33" s="258"/>
      <c r="FS33" s="258"/>
      <c r="FT33" s="258"/>
      <c r="FU33" s="258"/>
      <c r="FV33" s="258" t="str">
        <f t="shared" si="31"/>
        <v/>
      </c>
      <c r="FW33" s="258" t="str">
        <f t="shared" si="32"/>
        <v/>
      </c>
      <c r="FX33" s="258" t="str">
        <f t="shared" si="33"/>
        <v/>
      </c>
      <c r="FY33" s="258"/>
      <c r="FZ33" s="258"/>
      <c r="GA33" s="258"/>
      <c r="GB33" s="258"/>
      <c r="GC33" s="258"/>
      <c r="GD33" s="258"/>
      <c r="GE33" s="258"/>
      <c r="GF33" s="258"/>
      <c r="GG33" s="258"/>
      <c r="GH33" s="258"/>
      <c r="GI33" s="258"/>
      <c r="GJ33" s="258"/>
      <c r="GK33" s="258"/>
      <c r="GL33" s="258"/>
      <c r="GM33" s="258"/>
      <c r="GN33" s="258"/>
      <c r="GO33" s="258" t="s">
        <v>263</v>
      </c>
      <c r="GP33" s="258"/>
      <c r="GQ33" s="258"/>
      <c r="GR33" s="258"/>
      <c r="GS33" s="258"/>
    </row>
    <row r="34" spans="1:201" s="270" customFormat="1" ht="79.5" customHeight="1">
      <c r="A34" s="286" t="str">
        <f t="shared" si="36"/>
        <v>114學年度第一學期</v>
      </c>
      <c r="B34" s="258"/>
      <c r="C34" s="396"/>
      <c r="D34" s="271" t="s">
        <v>80</v>
      </c>
      <c r="E34" s="271"/>
      <c r="F34" s="271"/>
      <c r="G34" s="272"/>
      <c r="H34" s="397"/>
      <c r="I34" s="397"/>
      <c r="J34" s="397"/>
      <c r="K34" s="397"/>
      <c r="L34" s="397"/>
      <c r="M34" s="398"/>
      <c r="N34" s="399"/>
      <c r="O34" s="242" t="s">
        <v>906</v>
      </c>
      <c r="P34" s="272" t="s">
        <v>865</v>
      </c>
      <c r="Q34" s="400"/>
      <c r="R34" s="401"/>
      <c r="S34" s="402"/>
      <c r="T34" s="403"/>
      <c r="U34" s="403"/>
      <c r="V34" s="403"/>
      <c r="W34" s="414"/>
      <c r="X34" s="403"/>
      <c r="Y34" s="403"/>
      <c r="Z34" s="403"/>
      <c r="AA34" s="403"/>
      <c r="AB34" s="403"/>
      <c r="AC34" s="403"/>
      <c r="AD34" s="403"/>
      <c r="AE34" s="403"/>
      <c r="AF34" s="404"/>
      <c r="AG34" s="405"/>
      <c r="AH34" s="405"/>
      <c r="AI34" s="405"/>
      <c r="AJ34" s="405"/>
      <c r="AK34" s="397"/>
      <c r="AL34" s="397"/>
      <c r="AM34" s="397"/>
      <c r="AN34" s="397"/>
      <c r="AO34" s="406"/>
      <c r="AP34" s="406"/>
      <c r="AQ34" s="415"/>
      <c r="AR34" s="415"/>
      <c r="AS34" s="396"/>
      <c r="AT34" s="396"/>
      <c r="AU34" s="396"/>
      <c r="AV34" s="396"/>
      <c r="AW34" s="396"/>
      <c r="AX34" s="396"/>
      <c r="AY34" s="408"/>
      <c r="AZ34" s="408"/>
      <c r="BA34" s="408"/>
      <c r="BB34" s="408"/>
      <c r="BC34" s="416"/>
      <c r="BD34" s="410"/>
      <c r="BE34" s="411"/>
      <c r="BF34" s="411"/>
      <c r="BG34" s="411"/>
      <c r="BH34" s="411"/>
      <c r="BI34" s="396"/>
      <c r="BJ34" s="396"/>
      <c r="BK34" s="396"/>
      <c r="BL34" s="396"/>
      <c r="BM34" s="396"/>
      <c r="BN34" s="396"/>
      <c r="BO34" s="396"/>
      <c r="BP34" s="396"/>
      <c r="BQ34" s="396"/>
      <c r="BR34" s="396"/>
      <c r="BS34" s="396"/>
      <c r="BT34" s="396"/>
      <c r="BU34" s="396"/>
      <c r="BV34" s="396"/>
      <c r="BW34" s="413" t="s">
        <v>1170</v>
      </c>
      <c r="BX34" s="413" t="s">
        <v>1171</v>
      </c>
      <c r="BY34" s="412"/>
      <c r="BZ34" s="413" t="s">
        <v>1170</v>
      </c>
      <c r="CA34" s="413" t="s">
        <v>1171</v>
      </c>
      <c r="CB34" s="412"/>
      <c r="CC34" s="412" t="s">
        <v>1172</v>
      </c>
      <c r="CD34" s="413" t="s">
        <v>1173</v>
      </c>
      <c r="CE34" s="412"/>
      <c r="CF34" s="412"/>
      <c r="CG34" s="412"/>
      <c r="CH34" s="413" t="s">
        <v>1174</v>
      </c>
      <c r="CI34" s="413" t="s">
        <v>1175</v>
      </c>
      <c r="CJ34" s="413" t="s">
        <v>1176</v>
      </c>
      <c r="CK34" s="412" t="s">
        <v>1177</v>
      </c>
      <c r="CL34" s="397"/>
      <c r="CM34" s="397"/>
      <c r="CN34" s="397"/>
      <c r="CO34" s="243">
        <f t="shared" si="0"/>
        <v>0</v>
      </c>
      <c r="CP34" s="287" t="s">
        <v>176</v>
      </c>
      <c r="CQ34" s="244" t="str">
        <f t="shared" si="1"/>
        <v/>
      </c>
      <c r="CR34" s="244" t="str">
        <f t="shared" si="2"/>
        <v/>
      </c>
      <c r="CS34" s="244">
        <v>0</v>
      </c>
      <c r="CT34" s="244" t="str">
        <f t="shared" si="34"/>
        <v/>
      </c>
      <c r="CU34" s="244" t="str">
        <f t="shared" si="3"/>
        <v/>
      </c>
      <c r="CV34" s="244" t="str">
        <f t="shared" si="4"/>
        <v/>
      </c>
      <c r="CW34" s="244" t="str">
        <f t="shared" si="5"/>
        <v/>
      </c>
      <c r="CX34" s="244" t="str">
        <f t="shared" si="6"/>
        <v/>
      </c>
      <c r="CY34" s="244" t="str">
        <f t="shared" si="7"/>
        <v/>
      </c>
      <c r="CZ34" s="244" t="str">
        <f t="shared" si="8"/>
        <v/>
      </c>
      <c r="DA34" s="260"/>
      <c r="DB34" s="260"/>
      <c r="DC34" s="261"/>
      <c r="DD34" s="261"/>
      <c r="DE34" s="262"/>
      <c r="DF34" s="274">
        <f>'編號 No27.家庭成員'!X$4</f>
        <v>1</v>
      </c>
      <c r="DG34" s="264">
        <f>'編號 No27.家庭成員'!N$23</f>
        <v>0</v>
      </c>
      <c r="DH34" s="264">
        <f>'編號 No27.家庭成員'!O$23</f>
        <v>0</v>
      </c>
      <c r="DI34" s="264">
        <f>'編號 No27.家庭成員'!P$23</f>
        <v>0</v>
      </c>
      <c r="DJ34" s="264">
        <f>'編號 No27.家庭成員'!Q$23</f>
        <v>0</v>
      </c>
      <c r="DK34" s="264">
        <f>'編號 No27.家庭成員'!R$23</f>
        <v>0</v>
      </c>
      <c r="DL34" s="265">
        <f t="shared" si="9"/>
        <v>0</v>
      </c>
      <c r="DM34" s="265">
        <f t="shared" si="10"/>
        <v>0</v>
      </c>
      <c r="DN34" s="265">
        <f t="shared" si="11"/>
        <v>0</v>
      </c>
      <c r="DO34" s="266" t="str">
        <f t="shared" si="12"/>
        <v>身份空白</v>
      </c>
      <c r="DP34" s="266" t="str">
        <f t="shared" si="13"/>
        <v>身份空白</v>
      </c>
      <c r="DQ34" s="266" t="str">
        <f t="shared" si="14"/>
        <v>身份空白</v>
      </c>
      <c r="DR34" s="267">
        <v>0</v>
      </c>
      <c r="DS34" s="267"/>
      <c r="DT34" s="267"/>
      <c r="DU34" s="267"/>
      <c r="DV34" s="267"/>
      <c r="DW34" s="267"/>
      <c r="DX34" s="267"/>
      <c r="DY34" s="267"/>
      <c r="DZ34" s="267"/>
      <c r="EA34" s="267"/>
      <c r="EB34" s="267">
        <f t="shared" si="35"/>
        <v>0</v>
      </c>
      <c r="EC34" s="267"/>
      <c r="ED34" s="267"/>
      <c r="EE34" s="267"/>
      <c r="EF34" s="267"/>
      <c r="EG34" s="267"/>
      <c r="EH34" s="267"/>
      <c r="EI34" s="267"/>
      <c r="EJ34" s="267"/>
      <c r="EK34" s="267"/>
      <c r="EL34" s="267"/>
      <c r="EM34" s="267"/>
      <c r="EN34" s="267"/>
      <c r="EO34" s="267"/>
      <c r="EP34" s="267"/>
      <c r="EQ34" s="267"/>
      <c r="ER34" s="267"/>
      <c r="ES34" s="267"/>
      <c r="ET34" s="267"/>
      <c r="EU34" s="258"/>
      <c r="EV34" s="258"/>
      <c r="EW34" s="258"/>
      <c r="EX34" s="257" t="str">
        <f t="shared" si="15"/>
        <v/>
      </c>
      <c r="EY34" s="257" t="str">
        <f t="shared" si="16"/>
        <v/>
      </c>
      <c r="EZ34" s="257" t="str">
        <f t="shared" si="17"/>
        <v/>
      </c>
      <c r="FA34" s="258" t="str">
        <f t="shared" si="18"/>
        <v/>
      </c>
      <c r="FB34" s="258" t="str">
        <f t="shared" si="19"/>
        <v/>
      </c>
      <c r="FC34" s="258" t="str">
        <f t="shared" si="20"/>
        <v/>
      </c>
      <c r="FD34" s="258" t="str">
        <f t="shared" si="21"/>
        <v/>
      </c>
      <c r="FE34" s="258" t="str">
        <f t="shared" si="22"/>
        <v/>
      </c>
      <c r="FF34" s="258" t="str">
        <f t="shared" si="23"/>
        <v/>
      </c>
      <c r="FG34" s="258" t="str">
        <f t="shared" si="24"/>
        <v/>
      </c>
      <c r="FH34" s="258" t="str">
        <f t="shared" si="25"/>
        <v/>
      </c>
      <c r="FI34" s="257" t="str">
        <f t="shared" si="26"/>
        <v/>
      </c>
      <c r="FJ34" s="259" t="str">
        <f t="shared" si="27"/>
        <v/>
      </c>
      <c r="FK34" s="258" t="str">
        <f t="shared" si="28"/>
        <v/>
      </c>
      <c r="FL34" s="258" t="str">
        <f t="shared" si="29"/>
        <v/>
      </c>
      <c r="FM34" s="258" t="str">
        <f t="shared" si="30"/>
        <v/>
      </c>
      <c r="FN34" s="258"/>
      <c r="FO34" s="258"/>
      <c r="FP34" s="258"/>
      <c r="FQ34" s="258"/>
      <c r="FR34" s="258"/>
      <c r="FS34" s="258"/>
      <c r="FT34" s="258"/>
      <c r="FU34" s="258"/>
      <c r="FV34" s="258" t="str">
        <f t="shared" si="31"/>
        <v/>
      </c>
      <c r="FW34" s="258" t="str">
        <f t="shared" si="32"/>
        <v/>
      </c>
      <c r="FX34" s="258" t="str">
        <f t="shared" si="33"/>
        <v/>
      </c>
      <c r="FY34" s="258"/>
      <c r="FZ34" s="258"/>
      <c r="GA34" s="258"/>
      <c r="GB34" s="258"/>
      <c r="GC34" s="258"/>
      <c r="GD34" s="258"/>
      <c r="GE34" s="258"/>
      <c r="GF34" s="258"/>
      <c r="GG34" s="258"/>
      <c r="GH34" s="258"/>
      <c r="GI34" s="258"/>
      <c r="GJ34" s="258"/>
      <c r="GK34" s="258"/>
      <c r="GL34" s="258"/>
      <c r="GM34" s="258"/>
      <c r="GN34" s="258"/>
      <c r="GO34" s="258" t="s">
        <v>263</v>
      </c>
      <c r="GP34" s="258"/>
      <c r="GQ34" s="258"/>
      <c r="GR34" s="258"/>
      <c r="GS34" s="258"/>
    </row>
    <row r="35" spans="1:201" s="270" customFormat="1" ht="79.5" customHeight="1">
      <c r="A35" s="286" t="str">
        <f t="shared" si="36"/>
        <v>114學年度第一學期</v>
      </c>
      <c r="B35" s="258"/>
      <c r="C35" s="396"/>
      <c r="D35" s="271" t="s">
        <v>81</v>
      </c>
      <c r="E35" s="271"/>
      <c r="F35" s="271"/>
      <c r="G35" s="272"/>
      <c r="H35" s="397"/>
      <c r="I35" s="397"/>
      <c r="J35" s="397"/>
      <c r="K35" s="397"/>
      <c r="L35" s="397"/>
      <c r="M35" s="398"/>
      <c r="N35" s="399"/>
      <c r="O35" s="242" t="s">
        <v>906</v>
      </c>
      <c r="P35" s="272" t="s">
        <v>865</v>
      </c>
      <c r="Q35" s="400"/>
      <c r="R35" s="401"/>
      <c r="S35" s="402"/>
      <c r="T35" s="403"/>
      <c r="U35" s="403"/>
      <c r="V35" s="403"/>
      <c r="W35" s="414"/>
      <c r="X35" s="403"/>
      <c r="Y35" s="403"/>
      <c r="Z35" s="403"/>
      <c r="AA35" s="403"/>
      <c r="AB35" s="403"/>
      <c r="AC35" s="403"/>
      <c r="AD35" s="403"/>
      <c r="AE35" s="403"/>
      <c r="AF35" s="404"/>
      <c r="AG35" s="405"/>
      <c r="AH35" s="405"/>
      <c r="AI35" s="405"/>
      <c r="AJ35" s="405"/>
      <c r="AK35" s="397"/>
      <c r="AL35" s="397"/>
      <c r="AM35" s="397"/>
      <c r="AN35" s="397"/>
      <c r="AO35" s="406"/>
      <c r="AP35" s="406"/>
      <c r="AQ35" s="415"/>
      <c r="AR35" s="415"/>
      <c r="AS35" s="396"/>
      <c r="AT35" s="396"/>
      <c r="AU35" s="396"/>
      <c r="AV35" s="396"/>
      <c r="AW35" s="396"/>
      <c r="AX35" s="396"/>
      <c r="AY35" s="408"/>
      <c r="AZ35" s="408"/>
      <c r="BA35" s="408"/>
      <c r="BB35" s="408"/>
      <c r="BC35" s="416"/>
      <c r="BD35" s="410"/>
      <c r="BE35" s="411"/>
      <c r="BF35" s="411"/>
      <c r="BG35" s="411"/>
      <c r="BH35" s="411"/>
      <c r="BI35" s="396"/>
      <c r="BJ35" s="396"/>
      <c r="BK35" s="396"/>
      <c r="BL35" s="396"/>
      <c r="BM35" s="396"/>
      <c r="BN35" s="396"/>
      <c r="BO35" s="396"/>
      <c r="BP35" s="396"/>
      <c r="BQ35" s="396"/>
      <c r="BR35" s="396"/>
      <c r="BS35" s="396"/>
      <c r="BT35" s="396"/>
      <c r="BU35" s="396"/>
      <c r="BV35" s="396"/>
      <c r="BW35" s="413" t="s">
        <v>1170</v>
      </c>
      <c r="BX35" s="413" t="s">
        <v>1171</v>
      </c>
      <c r="BY35" s="412"/>
      <c r="BZ35" s="413" t="s">
        <v>1170</v>
      </c>
      <c r="CA35" s="413" t="s">
        <v>1171</v>
      </c>
      <c r="CB35" s="412"/>
      <c r="CC35" s="412" t="s">
        <v>1172</v>
      </c>
      <c r="CD35" s="413" t="s">
        <v>1173</v>
      </c>
      <c r="CE35" s="412"/>
      <c r="CF35" s="412"/>
      <c r="CG35" s="412"/>
      <c r="CH35" s="413" t="s">
        <v>1174</v>
      </c>
      <c r="CI35" s="413" t="s">
        <v>1175</v>
      </c>
      <c r="CJ35" s="413" t="s">
        <v>1176</v>
      </c>
      <c r="CK35" s="412" t="s">
        <v>1177</v>
      </c>
      <c r="CL35" s="397"/>
      <c r="CM35" s="397"/>
      <c r="CN35" s="397"/>
      <c r="CO35" s="243">
        <f t="shared" si="0"/>
        <v>0</v>
      </c>
      <c r="CP35" s="287" t="s">
        <v>176</v>
      </c>
      <c r="CQ35" s="244" t="str">
        <f t="shared" si="1"/>
        <v/>
      </c>
      <c r="CR35" s="244" t="str">
        <f t="shared" si="2"/>
        <v/>
      </c>
      <c r="CS35" s="244">
        <v>0</v>
      </c>
      <c r="CT35" s="244" t="str">
        <f t="shared" si="34"/>
        <v/>
      </c>
      <c r="CU35" s="244" t="str">
        <f t="shared" si="3"/>
        <v/>
      </c>
      <c r="CV35" s="244" t="str">
        <f t="shared" si="4"/>
        <v/>
      </c>
      <c r="CW35" s="244" t="str">
        <f t="shared" si="5"/>
        <v/>
      </c>
      <c r="CX35" s="244" t="str">
        <f t="shared" si="6"/>
        <v/>
      </c>
      <c r="CY35" s="244" t="str">
        <f t="shared" si="7"/>
        <v/>
      </c>
      <c r="CZ35" s="244" t="str">
        <f t="shared" si="8"/>
        <v/>
      </c>
      <c r="DA35" s="260"/>
      <c r="DB35" s="260"/>
      <c r="DC35" s="261"/>
      <c r="DD35" s="261"/>
      <c r="DE35" s="262"/>
      <c r="DF35" s="274">
        <f>'編號 No28.家庭成員'!X$4</f>
        <v>1</v>
      </c>
      <c r="DG35" s="264">
        <f>'編號 No28.家庭成員'!N$23</f>
        <v>0</v>
      </c>
      <c r="DH35" s="264">
        <f>'編號 No28.家庭成員'!O$23</f>
        <v>0</v>
      </c>
      <c r="DI35" s="264">
        <f>'編號 No28.家庭成員'!P$23</f>
        <v>0</v>
      </c>
      <c r="DJ35" s="264">
        <f>'編號 No28.家庭成員'!Q$23</f>
        <v>0</v>
      </c>
      <c r="DK35" s="264">
        <f>'編號 No28.家庭成員'!R$23</f>
        <v>0</v>
      </c>
      <c r="DL35" s="265">
        <f t="shared" si="9"/>
        <v>0</v>
      </c>
      <c r="DM35" s="265">
        <f t="shared" si="10"/>
        <v>0</v>
      </c>
      <c r="DN35" s="265">
        <f t="shared" si="11"/>
        <v>0</v>
      </c>
      <c r="DO35" s="266" t="str">
        <f t="shared" si="12"/>
        <v>身份空白</v>
      </c>
      <c r="DP35" s="266" t="str">
        <f t="shared" si="13"/>
        <v>身份空白</v>
      </c>
      <c r="DQ35" s="266" t="str">
        <f t="shared" si="14"/>
        <v>身份空白</v>
      </c>
      <c r="DR35" s="267">
        <v>0</v>
      </c>
      <c r="DS35" s="267"/>
      <c r="DT35" s="267"/>
      <c r="DU35" s="267"/>
      <c r="DV35" s="267"/>
      <c r="DW35" s="267"/>
      <c r="DX35" s="267"/>
      <c r="DY35" s="267"/>
      <c r="DZ35" s="267"/>
      <c r="EA35" s="267"/>
      <c r="EB35" s="267">
        <f t="shared" si="35"/>
        <v>0</v>
      </c>
      <c r="EC35" s="267"/>
      <c r="ED35" s="267"/>
      <c r="EE35" s="267"/>
      <c r="EF35" s="267"/>
      <c r="EG35" s="267"/>
      <c r="EH35" s="267"/>
      <c r="EI35" s="267"/>
      <c r="EJ35" s="267"/>
      <c r="EK35" s="267"/>
      <c r="EL35" s="267"/>
      <c r="EM35" s="267"/>
      <c r="EN35" s="267"/>
      <c r="EO35" s="267"/>
      <c r="EP35" s="267"/>
      <c r="EQ35" s="267"/>
      <c r="ER35" s="267"/>
      <c r="ES35" s="267"/>
      <c r="ET35" s="267"/>
      <c r="EU35" s="258"/>
      <c r="EV35" s="258"/>
      <c r="EW35" s="258"/>
      <c r="EX35" s="257" t="str">
        <f t="shared" si="15"/>
        <v/>
      </c>
      <c r="EY35" s="257" t="str">
        <f t="shared" si="16"/>
        <v/>
      </c>
      <c r="EZ35" s="257" t="str">
        <f t="shared" si="17"/>
        <v/>
      </c>
      <c r="FA35" s="258" t="str">
        <f t="shared" si="18"/>
        <v/>
      </c>
      <c r="FB35" s="258" t="str">
        <f t="shared" si="19"/>
        <v/>
      </c>
      <c r="FC35" s="258" t="str">
        <f t="shared" si="20"/>
        <v/>
      </c>
      <c r="FD35" s="258" t="str">
        <f t="shared" si="21"/>
        <v/>
      </c>
      <c r="FE35" s="258" t="str">
        <f t="shared" si="22"/>
        <v/>
      </c>
      <c r="FF35" s="258" t="str">
        <f t="shared" si="23"/>
        <v/>
      </c>
      <c r="FG35" s="258" t="str">
        <f t="shared" si="24"/>
        <v/>
      </c>
      <c r="FH35" s="258" t="str">
        <f t="shared" si="25"/>
        <v/>
      </c>
      <c r="FI35" s="257" t="str">
        <f t="shared" si="26"/>
        <v/>
      </c>
      <c r="FJ35" s="259" t="str">
        <f t="shared" si="27"/>
        <v/>
      </c>
      <c r="FK35" s="258" t="str">
        <f t="shared" si="28"/>
        <v/>
      </c>
      <c r="FL35" s="258" t="str">
        <f t="shared" si="29"/>
        <v/>
      </c>
      <c r="FM35" s="258" t="str">
        <f t="shared" si="30"/>
        <v/>
      </c>
      <c r="FN35" s="258"/>
      <c r="FO35" s="258"/>
      <c r="FP35" s="258"/>
      <c r="FQ35" s="258"/>
      <c r="FR35" s="258"/>
      <c r="FS35" s="258"/>
      <c r="FT35" s="258"/>
      <c r="FU35" s="258"/>
      <c r="FV35" s="258" t="str">
        <f t="shared" si="31"/>
        <v/>
      </c>
      <c r="FW35" s="258" t="str">
        <f t="shared" si="32"/>
        <v/>
      </c>
      <c r="FX35" s="258" t="str">
        <f t="shared" si="33"/>
        <v/>
      </c>
      <c r="FY35" s="258"/>
      <c r="FZ35" s="258"/>
      <c r="GA35" s="258"/>
      <c r="GB35" s="258"/>
      <c r="GC35" s="258"/>
      <c r="GD35" s="258"/>
      <c r="GE35" s="258"/>
      <c r="GF35" s="258"/>
      <c r="GG35" s="258"/>
      <c r="GH35" s="258"/>
      <c r="GI35" s="258"/>
      <c r="GJ35" s="258"/>
      <c r="GK35" s="258"/>
      <c r="GL35" s="258"/>
      <c r="GM35" s="258"/>
      <c r="GN35" s="258"/>
      <c r="GO35" s="258" t="s">
        <v>263</v>
      </c>
      <c r="GP35" s="258"/>
      <c r="GQ35" s="258"/>
      <c r="GR35" s="258"/>
      <c r="GS35" s="258"/>
    </row>
    <row r="36" spans="1:201" s="270" customFormat="1" ht="79.5" customHeight="1">
      <c r="A36" s="286" t="str">
        <f t="shared" si="36"/>
        <v>114學年度第一學期</v>
      </c>
      <c r="B36" s="258"/>
      <c r="C36" s="396"/>
      <c r="D36" s="271" t="s">
        <v>82</v>
      </c>
      <c r="E36" s="271"/>
      <c r="F36" s="271"/>
      <c r="G36" s="272"/>
      <c r="H36" s="397"/>
      <c r="I36" s="397"/>
      <c r="J36" s="397"/>
      <c r="K36" s="397"/>
      <c r="L36" s="397"/>
      <c r="M36" s="398"/>
      <c r="N36" s="399"/>
      <c r="O36" s="242" t="s">
        <v>906</v>
      </c>
      <c r="P36" s="272" t="s">
        <v>865</v>
      </c>
      <c r="Q36" s="400"/>
      <c r="R36" s="401"/>
      <c r="S36" s="402"/>
      <c r="T36" s="403"/>
      <c r="U36" s="403"/>
      <c r="V36" s="403"/>
      <c r="W36" s="414"/>
      <c r="X36" s="403"/>
      <c r="Y36" s="403"/>
      <c r="Z36" s="403"/>
      <c r="AA36" s="403"/>
      <c r="AB36" s="403"/>
      <c r="AC36" s="403"/>
      <c r="AD36" s="403"/>
      <c r="AE36" s="403"/>
      <c r="AF36" s="404"/>
      <c r="AG36" s="405"/>
      <c r="AH36" s="405"/>
      <c r="AI36" s="405"/>
      <c r="AJ36" s="405"/>
      <c r="AK36" s="397"/>
      <c r="AL36" s="397"/>
      <c r="AM36" s="397"/>
      <c r="AN36" s="397"/>
      <c r="AO36" s="406"/>
      <c r="AP36" s="406"/>
      <c r="AQ36" s="415"/>
      <c r="AR36" s="415"/>
      <c r="AS36" s="396"/>
      <c r="AT36" s="396"/>
      <c r="AU36" s="396"/>
      <c r="AV36" s="396"/>
      <c r="AW36" s="396"/>
      <c r="AX36" s="396"/>
      <c r="AY36" s="408"/>
      <c r="AZ36" s="408"/>
      <c r="BA36" s="408"/>
      <c r="BB36" s="408"/>
      <c r="BC36" s="416"/>
      <c r="BD36" s="410"/>
      <c r="BE36" s="411"/>
      <c r="BF36" s="411"/>
      <c r="BG36" s="411"/>
      <c r="BH36" s="411"/>
      <c r="BI36" s="396"/>
      <c r="BJ36" s="396"/>
      <c r="BK36" s="396"/>
      <c r="BL36" s="396"/>
      <c r="BM36" s="396"/>
      <c r="BN36" s="396"/>
      <c r="BO36" s="396"/>
      <c r="BP36" s="396"/>
      <c r="BQ36" s="396"/>
      <c r="BR36" s="396"/>
      <c r="BS36" s="396"/>
      <c r="BT36" s="396"/>
      <c r="BU36" s="396"/>
      <c r="BV36" s="396"/>
      <c r="BW36" s="413" t="s">
        <v>1170</v>
      </c>
      <c r="BX36" s="413" t="s">
        <v>1171</v>
      </c>
      <c r="BY36" s="412"/>
      <c r="BZ36" s="413" t="s">
        <v>1170</v>
      </c>
      <c r="CA36" s="413" t="s">
        <v>1171</v>
      </c>
      <c r="CB36" s="412"/>
      <c r="CC36" s="412" t="s">
        <v>1172</v>
      </c>
      <c r="CD36" s="413" t="s">
        <v>1173</v>
      </c>
      <c r="CE36" s="412"/>
      <c r="CF36" s="412"/>
      <c r="CG36" s="412"/>
      <c r="CH36" s="413" t="s">
        <v>1174</v>
      </c>
      <c r="CI36" s="413" t="s">
        <v>1175</v>
      </c>
      <c r="CJ36" s="413" t="s">
        <v>1176</v>
      </c>
      <c r="CK36" s="412" t="s">
        <v>1177</v>
      </c>
      <c r="CL36" s="397"/>
      <c r="CM36" s="397"/>
      <c r="CN36" s="397"/>
      <c r="CO36" s="243">
        <f t="shared" si="0"/>
        <v>0</v>
      </c>
      <c r="CP36" s="287" t="s">
        <v>176</v>
      </c>
      <c r="CQ36" s="244" t="str">
        <f t="shared" si="1"/>
        <v/>
      </c>
      <c r="CR36" s="244" t="str">
        <f t="shared" si="2"/>
        <v/>
      </c>
      <c r="CS36" s="244">
        <v>0</v>
      </c>
      <c r="CT36" s="244" t="str">
        <f t="shared" si="34"/>
        <v/>
      </c>
      <c r="CU36" s="244" t="str">
        <f t="shared" si="3"/>
        <v/>
      </c>
      <c r="CV36" s="244" t="str">
        <f t="shared" si="4"/>
        <v/>
      </c>
      <c r="CW36" s="244" t="str">
        <f t="shared" si="5"/>
        <v/>
      </c>
      <c r="CX36" s="244" t="str">
        <f t="shared" si="6"/>
        <v/>
      </c>
      <c r="CY36" s="244" t="str">
        <f t="shared" si="7"/>
        <v/>
      </c>
      <c r="CZ36" s="244" t="str">
        <f t="shared" si="8"/>
        <v/>
      </c>
      <c r="DA36" s="260"/>
      <c r="DB36" s="260"/>
      <c r="DC36" s="261"/>
      <c r="DD36" s="261"/>
      <c r="DE36" s="262"/>
      <c r="DF36" s="274">
        <f>'編號 No29.家庭成員 '!X$4</f>
        <v>1</v>
      </c>
      <c r="DG36" s="264">
        <f>'編號 No29.家庭成員 '!N$23</f>
        <v>0</v>
      </c>
      <c r="DH36" s="264">
        <f>'編號 No29.家庭成員 '!O$23</f>
        <v>0</v>
      </c>
      <c r="DI36" s="264">
        <f>'編號 No29.家庭成員 '!P$23</f>
        <v>0</v>
      </c>
      <c r="DJ36" s="264">
        <f>'編號 No29.家庭成員 '!Q$23</f>
        <v>0</v>
      </c>
      <c r="DK36" s="264">
        <f>'編號 No29.家庭成員 '!R$23</f>
        <v>0</v>
      </c>
      <c r="DL36" s="265">
        <f t="shared" si="9"/>
        <v>0</v>
      </c>
      <c r="DM36" s="265">
        <f t="shared" si="10"/>
        <v>0</v>
      </c>
      <c r="DN36" s="265">
        <f t="shared" si="11"/>
        <v>0</v>
      </c>
      <c r="DO36" s="266" t="str">
        <f t="shared" si="12"/>
        <v>身份空白</v>
      </c>
      <c r="DP36" s="266" t="str">
        <f t="shared" si="13"/>
        <v>身份空白</v>
      </c>
      <c r="DQ36" s="266" t="str">
        <f t="shared" si="14"/>
        <v>身份空白</v>
      </c>
      <c r="DR36" s="267">
        <v>0</v>
      </c>
      <c r="DS36" s="267"/>
      <c r="DT36" s="267"/>
      <c r="DU36" s="267"/>
      <c r="DV36" s="267"/>
      <c r="DW36" s="267"/>
      <c r="DX36" s="267"/>
      <c r="DY36" s="267"/>
      <c r="DZ36" s="267"/>
      <c r="EA36" s="267"/>
      <c r="EB36" s="267">
        <f t="shared" si="35"/>
        <v>0</v>
      </c>
      <c r="EC36" s="267"/>
      <c r="ED36" s="267"/>
      <c r="EE36" s="267"/>
      <c r="EF36" s="267"/>
      <c r="EG36" s="267"/>
      <c r="EH36" s="267"/>
      <c r="EI36" s="267"/>
      <c r="EJ36" s="267"/>
      <c r="EK36" s="267"/>
      <c r="EL36" s="267"/>
      <c r="EM36" s="267"/>
      <c r="EN36" s="267"/>
      <c r="EO36" s="267"/>
      <c r="EP36" s="267"/>
      <c r="EQ36" s="267"/>
      <c r="ER36" s="267"/>
      <c r="ES36" s="267"/>
      <c r="ET36" s="267"/>
      <c r="EU36" s="258"/>
      <c r="EV36" s="258"/>
      <c r="EW36" s="258"/>
      <c r="EX36" s="257" t="str">
        <f t="shared" si="15"/>
        <v/>
      </c>
      <c r="EY36" s="257" t="str">
        <f t="shared" si="16"/>
        <v/>
      </c>
      <c r="EZ36" s="257" t="str">
        <f t="shared" si="17"/>
        <v/>
      </c>
      <c r="FA36" s="258" t="str">
        <f t="shared" si="18"/>
        <v/>
      </c>
      <c r="FB36" s="258" t="str">
        <f t="shared" si="19"/>
        <v/>
      </c>
      <c r="FC36" s="258" t="str">
        <f t="shared" si="20"/>
        <v/>
      </c>
      <c r="FD36" s="258" t="str">
        <f t="shared" si="21"/>
        <v/>
      </c>
      <c r="FE36" s="258" t="str">
        <f t="shared" si="22"/>
        <v/>
      </c>
      <c r="FF36" s="258" t="str">
        <f t="shared" si="23"/>
        <v/>
      </c>
      <c r="FG36" s="258" t="str">
        <f t="shared" si="24"/>
        <v/>
      </c>
      <c r="FH36" s="258" t="str">
        <f t="shared" si="25"/>
        <v/>
      </c>
      <c r="FI36" s="257" t="str">
        <f t="shared" si="26"/>
        <v/>
      </c>
      <c r="FJ36" s="259" t="str">
        <f t="shared" si="27"/>
        <v/>
      </c>
      <c r="FK36" s="258" t="str">
        <f t="shared" si="28"/>
        <v/>
      </c>
      <c r="FL36" s="258" t="str">
        <f t="shared" si="29"/>
        <v/>
      </c>
      <c r="FM36" s="258" t="str">
        <f t="shared" si="30"/>
        <v/>
      </c>
      <c r="FN36" s="258"/>
      <c r="FO36" s="258"/>
      <c r="FP36" s="258"/>
      <c r="FQ36" s="258"/>
      <c r="FR36" s="258"/>
      <c r="FS36" s="258"/>
      <c r="FT36" s="258"/>
      <c r="FU36" s="258"/>
      <c r="FV36" s="258" t="str">
        <f t="shared" si="31"/>
        <v/>
      </c>
      <c r="FW36" s="258" t="str">
        <f t="shared" si="32"/>
        <v/>
      </c>
      <c r="FX36" s="258" t="str">
        <f t="shared" si="33"/>
        <v/>
      </c>
      <c r="FY36" s="258"/>
      <c r="FZ36" s="258"/>
      <c r="GA36" s="258"/>
      <c r="GB36" s="258"/>
      <c r="GC36" s="258"/>
      <c r="GD36" s="258"/>
      <c r="GE36" s="258"/>
      <c r="GF36" s="258"/>
      <c r="GG36" s="258"/>
      <c r="GH36" s="258"/>
      <c r="GI36" s="258"/>
      <c r="GJ36" s="258"/>
      <c r="GK36" s="258"/>
      <c r="GL36" s="258"/>
      <c r="GM36" s="258"/>
      <c r="GN36" s="258"/>
      <c r="GO36" s="258" t="s">
        <v>263</v>
      </c>
      <c r="GP36" s="258"/>
      <c r="GQ36" s="258"/>
      <c r="GR36" s="258"/>
      <c r="GS36" s="258"/>
    </row>
    <row r="37" spans="1:201" s="270" customFormat="1" ht="79.5" customHeight="1">
      <c r="A37" s="286" t="str">
        <f t="shared" si="36"/>
        <v>114學年度第一學期</v>
      </c>
      <c r="B37" s="258"/>
      <c r="C37" s="396"/>
      <c r="D37" s="271" t="s">
        <v>83</v>
      </c>
      <c r="E37" s="271"/>
      <c r="F37" s="271"/>
      <c r="G37" s="272"/>
      <c r="H37" s="397"/>
      <c r="I37" s="397"/>
      <c r="J37" s="397"/>
      <c r="K37" s="397"/>
      <c r="L37" s="397"/>
      <c r="M37" s="398"/>
      <c r="N37" s="399"/>
      <c r="O37" s="242" t="s">
        <v>906</v>
      </c>
      <c r="P37" s="272" t="s">
        <v>865</v>
      </c>
      <c r="Q37" s="400"/>
      <c r="R37" s="401"/>
      <c r="S37" s="402"/>
      <c r="T37" s="403"/>
      <c r="U37" s="403"/>
      <c r="V37" s="403"/>
      <c r="W37" s="414"/>
      <c r="X37" s="403"/>
      <c r="Y37" s="403"/>
      <c r="Z37" s="403"/>
      <c r="AA37" s="403"/>
      <c r="AB37" s="403"/>
      <c r="AC37" s="403"/>
      <c r="AD37" s="403"/>
      <c r="AE37" s="403"/>
      <c r="AF37" s="404"/>
      <c r="AG37" s="405"/>
      <c r="AH37" s="405"/>
      <c r="AI37" s="405"/>
      <c r="AJ37" s="405"/>
      <c r="AK37" s="397"/>
      <c r="AL37" s="397"/>
      <c r="AM37" s="397"/>
      <c r="AN37" s="397"/>
      <c r="AO37" s="406"/>
      <c r="AP37" s="406"/>
      <c r="AQ37" s="415"/>
      <c r="AR37" s="415"/>
      <c r="AS37" s="396"/>
      <c r="AT37" s="396"/>
      <c r="AU37" s="396"/>
      <c r="AV37" s="396"/>
      <c r="AW37" s="396"/>
      <c r="AX37" s="396"/>
      <c r="AY37" s="408"/>
      <c r="AZ37" s="408"/>
      <c r="BA37" s="408"/>
      <c r="BB37" s="408"/>
      <c r="BC37" s="416"/>
      <c r="BD37" s="410"/>
      <c r="BE37" s="411"/>
      <c r="BF37" s="411"/>
      <c r="BG37" s="411"/>
      <c r="BH37" s="411"/>
      <c r="BI37" s="396"/>
      <c r="BJ37" s="396"/>
      <c r="BK37" s="396"/>
      <c r="BL37" s="396"/>
      <c r="BM37" s="396"/>
      <c r="BN37" s="396"/>
      <c r="BO37" s="396"/>
      <c r="BP37" s="396"/>
      <c r="BQ37" s="396"/>
      <c r="BR37" s="396"/>
      <c r="BS37" s="396"/>
      <c r="BT37" s="396"/>
      <c r="BU37" s="396"/>
      <c r="BV37" s="396"/>
      <c r="BW37" s="413" t="s">
        <v>1170</v>
      </c>
      <c r="BX37" s="413" t="s">
        <v>1171</v>
      </c>
      <c r="BY37" s="412"/>
      <c r="BZ37" s="413" t="s">
        <v>1170</v>
      </c>
      <c r="CA37" s="413" t="s">
        <v>1171</v>
      </c>
      <c r="CB37" s="412"/>
      <c r="CC37" s="412" t="s">
        <v>1172</v>
      </c>
      <c r="CD37" s="413" t="s">
        <v>1173</v>
      </c>
      <c r="CE37" s="412"/>
      <c r="CF37" s="412"/>
      <c r="CG37" s="412"/>
      <c r="CH37" s="413" t="s">
        <v>1174</v>
      </c>
      <c r="CI37" s="413" t="s">
        <v>1175</v>
      </c>
      <c r="CJ37" s="413" t="s">
        <v>1176</v>
      </c>
      <c r="CK37" s="412" t="s">
        <v>1177</v>
      </c>
      <c r="CL37" s="397"/>
      <c r="CM37" s="397"/>
      <c r="CN37" s="397"/>
      <c r="CO37" s="243">
        <f t="shared" si="0"/>
        <v>0</v>
      </c>
      <c r="CP37" s="287" t="s">
        <v>176</v>
      </c>
      <c r="CQ37" s="244" t="str">
        <f t="shared" si="1"/>
        <v/>
      </c>
      <c r="CR37" s="244" t="str">
        <f t="shared" si="2"/>
        <v/>
      </c>
      <c r="CS37" s="244">
        <v>0</v>
      </c>
      <c r="CT37" s="244" t="str">
        <f t="shared" si="34"/>
        <v/>
      </c>
      <c r="CU37" s="244" t="str">
        <f t="shared" si="3"/>
        <v/>
      </c>
      <c r="CV37" s="244" t="str">
        <f t="shared" si="4"/>
        <v/>
      </c>
      <c r="CW37" s="244" t="str">
        <f t="shared" si="5"/>
        <v/>
      </c>
      <c r="CX37" s="244" t="str">
        <f t="shared" si="6"/>
        <v/>
      </c>
      <c r="CY37" s="244" t="str">
        <f t="shared" si="7"/>
        <v/>
      </c>
      <c r="CZ37" s="244" t="str">
        <f t="shared" si="8"/>
        <v/>
      </c>
      <c r="DA37" s="260"/>
      <c r="DB37" s="260"/>
      <c r="DC37" s="261"/>
      <c r="DD37" s="261"/>
      <c r="DE37" s="262"/>
      <c r="DF37" s="274">
        <f>'編號 No30.家庭成員 '!X$4</f>
        <v>1</v>
      </c>
      <c r="DG37" s="264">
        <f>'編號 No30.家庭成員 '!N$23</f>
        <v>0</v>
      </c>
      <c r="DH37" s="264">
        <f>'編號 No30.家庭成員 '!O$23</f>
        <v>0</v>
      </c>
      <c r="DI37" s="264">
        <f>'編號 No30.家庭成員 '!P$23</f>
        <v>0</v>
      </c>
      <c r="DJ37" s="264">
        <f>'編號 No30.家庭成員 '!Q$23</f>
        <v>0</v>
      </c>
      <c r="DK37" s="264">
        <f>'編號 No30.家庭成員 '!R$23</f>
        <v>0</v>
      </c>
      <c r="DL37" s="265">
        <f t="shared" si="9"/>
        <v>0</v>
      </c>
      <c r="DM37" s="265">
        <f t="shared" si="10"/>
        <v>0</v>
      </c>
      <c r="DN37" s="265">
        <f t="shared" si="11"/>
        <v>0</v>
      </c>
      <c r="DO37" s="266" t="str">
        <f t="shared" si="12"/>
        <v>身份空白</v>
      </c>
      <c r="DP37" s="266" t="str">
        <f t="shared" si="13"/>
        <v>身份空白</v>
      </c>
      <c r="DQ37" s="266" t="str">
        <f t="shared" si="14"/>
        <v>身份空白</v>
      </c>
      <c r="DR37" s="267">
        <v>0</v>
      </c>
      <c r="DS37" s="267"/>
      <c r="DT37" s="267"/>
      <c r="DU37" s="267"/>
      <c r="DV37" s="267"/>
      <c r="DW37" s="267"/>
      <c r="DX37" s="267"/>
      <c r="DY37" s="267"/>
      <c r="DZ37" s="267"/>
      <c r="EA37" s="267"/>
      <c r="EB37" s="267">
        <f t="shared" si="35"/>
        <v>0</v>
      </c>
      <c r="EC37" s="267"/>
      <c r="ED37" s="267"/>
      <c r="EE37" s="267"/>
      <c r="EF37" s="267"/>
      <c r="EG37" s="267"/>
      <c r="EH37" s="267"/>
      <c r="EI37" s="267"/>
      <c r="EJ37" s="267"/>
      <c r="EK37" s="267"/>
      <c r="EL37" s="267"/>
      <c r="EM37" s="267"/>
      <c r="EN37" s="267"/>
      <c r="EO37" s="267"/>
      <c r="EP37" s="267"/>
      <c r="EQ37" s="267"/>
      <c r="ER37" s="267"/>
      <c r="ES37" s="267"/>
      <c r="ET37" s="267"/>
      <c r="EU37" s="258"/>
      <c r="EV37" s="258"/>
      <c r="EW37" s="258"/>
      <c r="EX37" s="257" t="str">
        <f t="shared" si="15"/>
        <v/>
      </c>
      <c r="EY37" s="257" t="str">
        <f t="shared" si="16"/>
        <v/>
      </c>
      <c r="EZ37" s="257" t="str">
        <f t="shared" si="17"/>
        <v/>
      </c>
      <c r="FA37" s="258" t="str">
        <f t="shared" si="18"/>
        <v/>
      </c>
      <c r="FB37" s="258" t="str">
        <f t="shared" si="19"/>
        <v/>
      </c>
      <c r="FC37" s="258" t="str">
        <f t="shared" si="20"/>
        <v/>
      </c>
      <c r="FD37" s="258" t="str">
        <f t="shared" si="21"/>
        <v/>
      </c>
      <c r="FE37" s="258" t="str">
        <f t="shared" si="22"/>
        <v/>
      </c>
      <c r="FF37" s="258" t="str">
        <f t="shared" si="23"/>
        <v/>
      </c>
      <c r="FG37" s="258" t="str">
        <f t="shared" si="24"/>
        <v/>
      </c>
      <c r="FH37" s="258" t="str">
        <f t="shared" si="25"/>
        <v/>
      </c>
      <c r="FI37" s="257" t="str">
        <f t="shared" si="26"/>
        <v/>
      </c>
      <c r="FJ37" s="259" t="str">
        <f t="shared" si="27"/>
        <v/>
      </c>
      <c r="FK37" s="258" t="str">
        <f t="shared" si="28"/>
        <v/>
      </c>
      <c r="FL37" s="258" t="str">
        <f t="shared" si="29"/>
        <v/>
      </c>
      <c r="FM37" s="258" t="str">
        <f t="shared" si="30"/>
        <v/>
      </c>
      <c r="FN37" s="258"/>
      <c r="FO37" s="258"/>
      <c r="FP37" s="258"/>
      <c r="FQ37" s="258"/>
      <c r="FR37" s="258"/>
      <c r="FS37" s="258"/>
      <c r="FT37" s="258"/>
      <c r="FU37" s="258"/>
      <c r="FV37" s="258" t="str">
        <f t="shared" si="31"/>
        <v/>
      </c>
      <c r="FW37" s="258" t="str">
        <f t="shared" si="32"/>
        <v/>
      </c>
      <c r="FX37" s="258" t="str">
        <f t="shared" si="33"/>
        <v/>
      </c>
      <c r="FY37" s="258"/>
      <c r="FZ37" s="258"/>
      <c r="GA37" s="258"/>
      <c r="GB37" s="258"/>
      <c r="GC37" s="258"/>
      <c r="GD37" s="258"/>
      <c r="GE37" s="258"/>
      <c r="GF37" s="258"/>
      <c r="GG37" s="258"/>
      <c r="GH37" s="258"/>
      <c r="GI37" s="258"/>
      <c r="GJ37" s="258"/>
      <c r="GK37" s="258"/>
      <c r="GL37" s="258"/>
      <c r="GM37" s="258"/>
      <c r="GN37" s="258"/>
      <c r="GO37" s="258" t="s">
        <v>263</v>
      </c>
      <c r="GP37" s="258"/>
      <c r="GQ37" s="258"/>
      <c r="GR37" s="258"/>
      <c r="GS37" s="258"/>
    </row>
    <row r="38" spans="1:201" s="270" customFormat="1" ht="79.5" customHeight="1">
      <c r="A38" s="286" t="str">
        <f t="shared" si="36"/>
        <v>114學年度第一學期</v>
      </c>
      <c r="B38" s="258"/>
      <c r="C38" s="396"/>
      <c r="D38" s="271" t="s">
        <v>84</v>
      </c>
      <c r="E38" s="271"/>
      <c r="F38" s="271"/>
      <c r="G38" s="272"/>
      <c r="H38" s="397"/>
      <c r="I38" s="397"/>
      <c r="J38" s="397"/>
      <c r="K38" s="397"/>
      <c r="L38" s="397"/>
      <c r="M38" s="398"/>
      <c r="N38" s="399"/>
      <c r="O38" s="242" t="s">
        <v>906</v>
      </c>
      <c r="P38" s="272" t="s">
        <v>865</v>
      </c>
      <c r="Q38" s="400"/>
      <c r="R38" s="401"/>
      <c r="S38" s="402"/>
      <c r="T38" s="403"/>
      <c r="U38" s="403"/>
      <c r="V38" s="403"/>
      <c r="W38" s="414"/>
      <c r="X38" s="403"/>
      <c r="Y38" s="403"/>
      <c r="Z38" s="403"/>
      <c r="AA38" s="403"/>
      <c r="AB38" s="403"/>
      <c r="AC38" s="403"/>
      <c r="AD38" s="403"/>
      <c r="AE38" s="403"/>
      <c r="AF38" s="404"/>
      <c r="AG38" s="405"/>
      <c r="AH38" s="405"/>
      <c r="AI38" s="405"/>
      <c r="AJ38" s="405"/>
      <c r="AK38" s="397"/>
      <c r="AL38" s="397"/>
      <c r="AM38" s="397"/>
      <c r="AN38" s="397"/>
      <c r="AO38" s="406"/>
      <c r="AP38" s="406"/>
      <c r="AQ38" s="415"/>
      <c r="AR38" s="415"/>
      <c r="AS38" s="396"/>
      <c r="AT38" s="396"/>
      <c r="AU38" s="396"/>
      <c r="AV38" s="396"/>
      <c r="AW38" s="396"/>
      <c r="AX38" s="396"/>
      <c r="AY38" s="408"/>
      <c r="AZ38" s="408"/>
      <c r="BA38" s="408"/>
      <c r="BB38" s="408"/>
      <c r="BC38" s="416"/>
      <c r="BD38" s="410"/>
      <c r="BE38" s="411"/>
      <c r="BF38" s="411"/>
      <c r="BG38" s="411"/>
      <c r="BH38" s="411"/>
      <c r="BI38" s="396"/>
      <c r="BJ38" s="396"/>
      <c r="BK38" s="396"/>
      <c r="BL38" s="396"/>
      <c r="BM38" s="396"/>
      <c r="BN38" s="396"/>
      <c r="BO38" s="396"/>
      <c r="BP38" s="396"/>
      <c r="BQ38" s="396"/>
      <c r="BR38" s="396"/>
      <c r="BS38" s="396"/>
      <c r="BT38" s="396"/>
      <c r="BU38" s="396"/>
      <c r="BV38" s="396"/>
      <c r="BW38" s="413" t="s">
        <v>1170</v>
      </c>
      <c r="BX38" s="413" t="s">
        <v>1171</v>
      </c>
      <c r="BY38" s="412"/>
      <c r="BZ38" s="413" t="s">
        <v>1170</v>
      </c>
      <c r="CA38" s="413" t="s">
        <v>1171</v>
      </c>
      <c r="CB38" s="412"/>
      <c r="CC38" s="412" t="s">
        <v>1172</v>
      </c>
      <c r="CD38" s="413" t="s">
        <v>1173</v>
      </c>
      <c r="CE38" s="412"/>
      <c r="CF38" s="412"/>
      <c r="CG38" s="412"/>
      <c r="CH38" s="413" t="s">
        <v>1174</v>
      </c>
      <c r="CI38" s="413" t="s">
        <v>1175</v>
      </c>
      <c r="CJ38" s="413" t="s">
        <v>1176</v>
      </c>
      <c r="CK38" s="412" t="s">
        <v>1177</v>
      </c>
      <c r="CL38" s="397"/>
      <c r="CM38" s="397"/>
      <c r="CN38" s="397"/>
      <c r="CO38" s="243">
        <f t="shared" si="0"/>
        <v>0</v>
      </c>
      <c r="CP38" s="287" t="s">
        <v>176</v>
      </c>
      <c r="CQ38" s="244" t="str">
        <f t="shared" si="1"/>
        <v/>
      </c>
      <c r="CR38" s="244" t="str">
        <f t="shared" si="2"/>
        <v/>
      </c>
      <c r="CS38" s="244">
        <v>0</v>
      </c>
      <c r="CT38" s="244" t="str">
        <f t="shared" si="34"/>
        <v/>
      </c>
      <c r="CU38" s="244" t="str">
        <f t="shared" si="3"/>
        <v/>
      </c>
      <c r="CV38" s="244" t="str">
        <f t="shared" si="4"/>
        <v/>
      </c>
      <c r="CW38" s="244" t="str">
        <f t="shared" si="5"/>
        <v/>
      </c>
      <c r="CX38" s="244" t="str">
        <f t="shared" si="6"/>
        <v/>
      </c>
      <c r="CY38" s="244" t="str">
        <f t="shared" si="7"/>
        <v/>
      </c>
      <c r="CZ38" s="244" t="str">
        <f t="shared" si="8"/>
        <v/>
      </c>
      <c r="DA38" s="260"/>
      <c r="DB38" s="260"/>
      <c r="DC38" s="261"/>
      <c r="DD38" s="261"/>
      <c r="DE38" s="262"/>
      <c r="DF38" s="274">
        <f>'編號 No31.家庭成員 '!X$4</f>
        <v>1</v>
      </c>
      <c r="DG38" s="264">
        <f>'編號 No31.家庭成員 '!N$23</f>
        <v>0</v>
      </c>
      <c r="DH38" s="264">
        <f>'編號 No31.家庭成員 '!O$23</f>
        <v>0</v>
      </c>
      <c r="DI38" s="264">
        <f>'編號 No31.家庭成員 '!P$23</f>
        <v>0</v>
      </c>
      <c r="DJ38" s="264">
        <f>'編號 No31.家庭成員 '!Q$23</f>
        <v>0</v>
      </c>
      <c r="DK38" s="264">
        <f>'編號 No31.家庭成員 '!R$23</f>
        <v>0</v>
      </c>
      <c r="DL38" s="265">
        <f t="shared" si="9"/>
        <v>0</v>
      </c>
      <c r="DM38" s="265">
        <f t="shared" si="10"/>
        <v>0</v>
      </c>
      <c r="DN38" s="265">
        <f t="shared" si="11"/>
        <v>0</v>
      </c>
      <c r="DO38" s="266" t="str">
        <f t="shared" si="12"/>
        <v>身份空白</v>
      </c>
      <c r="DP38" s="266" t="str">
        <f t="shared" si="13"/>
        <v>身份空白</v>
      </c>
      <c r="DQ38" s="266" t="str">
        <f t="shared" si="14"/>
        <v>身份空白</v>
      </c>
      <c r="DR38" s="267">
        <v>0</v>
      </c>
      <c r="DS38" s="267"/>
      <c r="DT38" s="267"/>
      <c r="DU38" s="267"/>
      <c r="DV38" s="267"/>
      <c r="DW38" s="267"/>
      <c r="DX38" s="267"/>
      <c r="DY38" s="267"/>
      <c r="DZ38" s="267"/>
      <c r="EA38" s="267"/>
      <c r="EB38" s="267">
        <f t="shared" si="35"/>
        <v>0</v>
      </c>
      <c r="EC38" s="267"/>
      <c r="ED38" s="267"/>
      <c r="EE38" s="267"/>
      <c r="EF38" s="267"/>
      <c r="EG38" s="267"/>
      <c r="EH38" s="267"/>
      <c r="EI38" s="267"/>
      <c r="EJ38" s="267"/>
      <c r="EK38" s="267"/>
      <c r="EL38" s="267"/>
      <c r="EM38" s="267"/>
      <c r="EN38" s="267"/>
      <c r="EO38" s="267"/>
      <c r="EP38" s="267"/>
      <c r="EQ38" s="267"/>
      <c r="ER38" s="267"/>
      <c r="ES38" s="267"/>
      <c r="ET38" s="267"/>
      <c r="EU38" s="258"/>
      <c r="EV38" s="258"/>
      <c r="EW38" s="258"/>
      <c r="EX38" s="257" t="str">
        <f t="shared" si="15"/>
        <v/>
      </c>
      <c r="EY38" s="257" t="str">
        <f t="shared" si="16"/>
        <v/>
      </c>
      <c r="EZ38" s="257" t="str">
        <f t="shared" si="17"/>
        <v/>
      </c>
      <c r="FA38" s="258" t="str">
        <f t="shared" si="18"/>
        <v/>
      </c>
      <c r="FB38" s="258" t="str">
        <f t="shared" si="19"/>
        <v/>
      </c>
      <c r="FC38" s="258" t="str">
        <f t="shared" si="20"/>
        <v/>
      </c>
      <c r="FD38" s="258" t="str">
        <f t="shared" si="21"/>
        <v/>
      </c>
      <c r="FE38" s="258" t="str">
        <f t="shared" si="22"/>
        <v/>
      </c>
      <c r="FF38" s="258" t="str">
        <f t="shared" si="23"/>
        <v/>
      </c>
      <c r="FG38" s="258" t="str">
        <f t="shared" si="24"/>
        <v/>
      </c>
      <c r="FH38" s="258" t="str">
        <f t="shared" si="25"/>
        <v/>
      </c>
      <c r="FI38" s="257" t="str">
        <f t="shared" si="26"/>
        <v/>
      </c>
      <c r="FJ38" s="259" t="str">
        <f t="shared" si="27"/>
        <v/>
      </c>
      <c r="FK38" s="258" t="str">
        <f t="shared" si="28"/>
        <v/>
      </c>
      <c r="FL38" s="258" t="str">
        <f t="shared" si="29"/>
        <v/>
      </c>
      <c r="FM38" s="258" t="str">
        <f t="shared" si="30"/>
        <v/>
      </c>
      <c r="FN38" s="258"/>
      <c r="FO38" s="258"/>
      <c r="FP38" s="258"/>
      <c r="FQ38" s="258"/>
      <c r="FR38" s="258"/>
      <c r="FS38" s="258"/>
      <c r="FT38" s="258"/>
      <c r="FU38" s="258"/>
      <c r="FV38" s="258" t="str">
        <f t="shared" si="31"/>
        <v/>
      </c>
      <c r="FW38" s="258" t="str">
        <f t="shared" si="32"/>
        <v/>
      </c>
      <c r="FX38" s="258" t="str">
        <f t="shared" si="33"/>
        <v/>
      </c>
      <c r="FY38" s="258"/>
      <c r="FZ38" s="258"/>
      <c r="GA38" s="258"/>
      <c r="GB38" s="258"/>
      <c r="GC38" s="258"/>
      <c r="GD38" s="258"/>
      <c r="GE38" s="258"/>
      <c r="GF38" s="258"/>
      <c r="GG38" s="258"/>
      <c r="GH38" s="258"/>
      <c r="GI38" s="258"/>
      <c r="GJ38" s="258"/>
      <c r="GK38" s="258"/>
      <c r="GL38" s="258"/>
      <c r="GM38" s="258"/>
      <c r="GN38" s="258"/>
      <c r="GO38" s="258" t="s">
        <v>263</v>
      </c>
      <c r="GP38" s="258"/>
      <c r="GQ38" s="258"/>
      <c r="GR38" s="258"/>
      <c r="GS38" s="258"/>
    </row>
    <row r="39" spans="1:201" s="270" customFormat="1" ht="79.5" customHeight="1">
      <c r="A39" s="286" t="str">
        <f t="shared" si="36"/>
        <v>114學年度第一學期</v>
      </c>
      <c r="B39" s="258"/>
      <c r="C39" s="396"/>
      <c r="D39" s="271" t="s">
        <v>85</v>
      </c>
      <c r="E39" s="271"/>
      <c r="F39" s="271"/>
      <c r="G39" s="272"/>
      <c r="H39" s="397"/>
      <c r="I39" s="397"/>
      <c r="J39" s="397"/>
      <c r="K39" s="397"/>
      <c r="L39" s="397"/>
      <c r="M39" s="398"/>
      <c r="N39" s="399"/>
      <c r="O39" s="242" t="s">
        <v>906</v>
      </c>
      <c r="P39" s="272" t="s">
        <v>865</v>
      </c>
      <c r="Q39" s="400"/>
      <c r="R39" s="401"/>
      <c r="S39" s="402"/>
      <c r="T39" s="403"/>
      <c r="U39" s="403"/>
      <c r="V39" s="403"/>
      <c r="W39" s="414"/>
      <c r="X39" s="403"/>
      <c r="Y39" s="403"/>
      <c r="Z39" s="403"/>
      <c r="AA39" s="403"/>
      <c r="AB39" s="403"/>
      <c r="AC39" s="403"/>
      <c r="AD39" s="403"/>
      <c r="AE39" s="403"/>
      <c r="AF39" s="404"/>
      <c r="AG39" s="405"/>
      <c r="AH39" s="405"/>
      <c r="AI39" s="405"/>
      <c r="AJ39" s="405"/>
      <c r="AK39" s="397"/>
      <c r="AL39" s="397"/>
      <c r="AM39" s="397"/>
      <c r="AN39" s="397"/>
      <c r="AO39" s="406"/>
      <c r="AP39" s="406"/>
      <c r="AQ39" s="415"/>
      <c r="AR39" s="415"/>
      <c r="AS39" s="396"/>
      <c r="AT39" s="396"/>
      <c r="AU39" s="396"/>
      <c r="AV39" s="396"/>
      <c r="AW39" s="396"/>
      <c r="AX39" s="396"/>
      <c r="AY39" s="408"/>
      <c r="AZ39" s="408"/>
      <c r="BA39" s="408"/>
      <c r="BB39" s="408"/>
      <c r="BC39" s="416"/>
      <c r="BD39" s="410"/>
      <c r="BE39" s="411"/>
      <c r="BF39" s="411"/>
      <c r="BG39" s="411"/>
      <c r="BH39" s="411"/>
      <c r="BI39" s="396"/>
      <c r="BJ39" s="396"/>
      <c r="BK39" s="396"/>
      <c r="BL39" s="396"/>
      <c r="BM39" s="396"/>
      <c r="BN39" s="396"/>
      <c r="BO39" s="396"/>
      <c r="BP39" s="396"/>
      <c r="BQ39" s="396"/>
      <c r="BR39" s="396"/>
      <c r="BS39" s="396"/>
      <c r="BT39" s="396"/>
      <c r="BU39" s="396"/>
      <c r="BV39" s="396"/>
      <c r="BW39" s="413" t="s">
        <v>1170</v>
      </c>
      <c r="BX39" s="413" t="s">
        <v>1171</v>
      </c>
      <c r="BY39" s="412"/>
      <c r="BZ39" s="413" t="s">
        <v>1170</v>
      </c>
      <c r="CA39" s="413" t="s">
        <v>1171</v>
      </c>
      <c r="CB39" s="412"/>
      <c r="CC39" s="412" t="s">
        <v>1172</v>
      </c>
      <c r="CD39" s="413" t="s">
        <v>1173</v>
      </c>
      <c r="CE39" s="412"/>
      <c r="CF39" s="412"/>
      <c r="CG39" s="412"/>
      <c r="CH39" s="413" t="s">
        <v>1174</v>
      </c>
      <c r="CI39" s="413" t="s">
        <v>1175</v>
      </c>
      <c r="CJ39" s="413" t="s">
        <v>1176</v>
      </c>
      <c r="CK39" s="412" t="s">
        <v>1177</v>
      </c>
      <c r="CL39" s="397"/>
      <c r="CM39" s="397"/>
      <c r="CN39" s="397"/>
      <c r="CO39" s="243">
        <f t="shared" si="0"/>
        <v>0</v>
      </c>
      <c r="CP39" s="287" t="s">
        <v>176</v>
      </c>
      <c r="CQ39" s="244" t="str">
        <f t="shared" si="1"/>
        <v/>
      </c>
      <c r="CR39" s="244" t="str">
        <f t="shared" si="2"/>
        <v/>
      </c>
      <c r="CS39" s="244">
        <v>0</v>
      </c>
      <c r="CT39" s="244" t="str">
        <f t="shared" si="34"/>
        <v/>
      </c>
      <c r="CU39" s="244" t="str">
        <f t="shared" si="3"/>
        <v/>
      </c>
      <c r="CV39" s="244" t="str">
        <f t="shared" si="4"/>
        <v/>
      </c>
      <c r="CW39" s="244" t="str">
        <f t="shared" si="5"/>
        <v/>
      </c>
      <c r="CX39" s="244" t="str">
        <f t="shared" si="6"/>
        <v/>
      </c>
      <c r="CY39" s="244" t="str">
        <f t="shared" si="7"/>
        <v/>
      </c>
      <c r="CZ39" s="244" t="str">
        <f t="shared" si="8"/>
        <v/>
      </c>
      <c r="DA39" s="260"/>
      <c r="DB39" s="260"/>
      <c r="DC39" s="261"/>
      <c r="DD39" s="261"/>
      <c r="DE39" s="262"/>
      <c r="DF39" s="274">
        <f>'編號 No32.家庭成員'!X$4</f>
        <v>1</v>
      </c>
      <c r="DG39" s="264">
        <f>'編號 No32.家庭成員'!N$23</f>
        <v>0</v>
      </c>
      <c r="DH39" s="264">
        <f>'編號 No32.家庭成員'!O$23</f>
        <v>0</v>
      </c>
      <c r="DI39" s="264">
        <f>'編號 No32.家庭成員'!P$23</f>
        <v>0</v>
      </c>
      <c r="DJ39" s="264">
        <f>'編號 No32.家庭成員'!Q$23</f>
        <v>0</v>
      </c>
      <c r="DK39" s="264">
        <f>'編號 No32.家庭成員'!R$23</f>
        <v>0</v>
      </c>
      <c r="DL39" s="265">
        <f t="shared" si="9"/>
        <v>0</v>
      </c>
      <c r="DM39" s="265">
        <f t="shared" si="10"/>
        <v>0</v>
      </c>
      <c r="DN39" s="265">
        <f t="shared" si="11"/>
        <v>0</v>
      </c>
      <c r="DO39" s="266" t="str">
        <f t="shared" si="12"/>
        <v>身份空白</v>
      </c>
      <c r="DP39" s="266" t="str">
        <f t="shared" si="13"/>
        <v>身份空白</v>
      </c>
      <c r="DQ39" s="266" t="str">
        <f t="shared" si="14"/>
        <v>身份空白</v>
      </c>
      <c r="DR39" s="267">
        <v>0</v>
      </c>
      <c r="DS39" s="267"/>
      <c r="DT39" s="267"/>
      <c r="DU39" s="267"/>
      <c r="DV39" s="267"/>
      <c r="DW39" s="267"/>
      <c r="DX39" s="267"/>
      <c r="DY39" s="267"/>
      <c r="DZ39" s="267"/>
      <c r="EA39" s="267"/>
      <c r="EB39" s="267">
        <f t="shared" si="35"/>
        <v>0</v>
      </c>
      <c r="EC39" s="267"/>
      <c r="ED39" s="267"/>
      <c r="EE39" s="267"/>
      <c r="EF39" s="267"/>
      <c r="EG39" s="267"/>
      <c r="EH39" s="267"/>
      <c r="EI39" s="267"/>
      <c r="EJ39" s="267"/>
      <c r="EK39" s="267"/>
      <c r="EL39" s="267"/>
      <c r="EM39" s="267"/>
      <c r="EN39" s="267"/>
      <c r="EO39" s="267"/>
      <c r="EP39" s="267"/>
      <c r="EQ39" s="267"/>
      <c r="ER39" s="267"/>
      <c r="ES39" s="267"/>
      <c r="ET39" s="267"/>
      <c r="EU39" s="258"/>
      <c r="EV39" s="258"/>
      <c r="EW39" s="258"/>
      <c r="EX39" s="257" t="str">
        <f t="shared" si="15"/>
        <v/>
      </c>
      <c r="EY39" s="257" t="str">
        <f t="shared" si="16"/>
        <v/>
      </c>
      <c r="EZ39" s="257" t="str">
        <f t="shared" si="17"/>
        <v/>
      </c>
      <c r="FA39" s="258" t="str">
        <f t="shared" si="18"/>
        <v/>
      </c>
      <c r="FB39" s="258" t="str">
        <f t="shared" si="19"/>
        <v/>
      </c>
      <c r="FC39" s="258" t="str">
        <f t="shared" si="20"/>
        <v/>
      </c>
      <c r="FD39" s="258" t="str">
        <f t="shared" si="21"/>
        <v/>
      </c>
      <c r="FE39" s="258" t="str">
        <f t="shared" si="22"/>
        <v/>
      </c>
      <c r="FF39" s="258" t="str">
        <f t="shared" si="23"/>
        <v/>
      </c>
      <c r="FG39" s="258" t="str">
        <f t="shared" si="24"/>
        <v/>
      </c>
      <c r="FH39" s="258" t="str">
        <f t="shared" si="25"/>
        <v/>
      </c>
      <c r="FI39" s="257" t="str">
        <f t="shared" si="26"/>
        <v/>
      </c>
      <c r="FJ39" s="259" t="str">
        <f t="shared" si="27"/>
        <v/>
      </c>
      <c r="FK39" s="258" t="str">
        <f t="shared" si="28"/>
        <v/>
      </c>
      <c r="FL39" s="258" t="str">
        <f t="shared" si="29"/>
        <v/>
      </c>
      <c r="FM39" s="258" t="str">
        <f t="shared" si="30"/>
        <v/>
      </c>
      <c r="FN39" s="258"/>
      <c r="FO39" s="258"/>
      <c r="FP39" s="258"/>
      <c r="FQ39" s="258"/>
      <c r="FR39" s="258"/>
      <c r="FS39" s="258"/>
      <c r="FT39" s="258"/>
      <c r="FU39" s="258"/>
      <c r="FV39" s="258" t="str">
        <f t="shared" si="31"/>
        <v/>
      </c>
      <c r="FW39" s="258" t="str">
        <f t="shared" si="32"/>
        <v/>
      </c>
      <c r="FX39" s="258" t="str">
        <f t="shared" si="33"/>
        <v/>
      </c>
      <c r="FY39" s="258"/>
      <c r="FZ39" s="258"/>
      <c r="GA39" s="258"/>
      <c r="GB39" s="258"/>
      <c r="GC39" s="258"/>
      <c r="GD39" s="258"/>
      <c r="GE39" s="258"/>
      <c r="GF39" s="258"/>
      <c r="GG39" s="258"/>
      <c r="GH39" s="258"/>
      <c r="GI39" s="258"/>
      <c r="GJ39" s="258"/>
      <c r="GK39" s="258"/>
      <c r="GL39" s="258"/>
      <c r="GM39" s="258"/>
      <c r="GN39" s="258"/>
      <c r="GO39" s="258" t="s">
        <v>263</v>
      </c>
      <c r="GP39" s="258"/>
      <c r="GQ39" s="258"/>
      <c r="GR39" s="258"/>
      <c r="GS39" s="258"/>
    </row>
    <row r="40" spans="1:201" s="270" customFormat="1" ht="79.5" customHeight="1">
      <c r="A40" s="286" t="str">
        <f t="shared" si="36"/>
        <v>114學年度第一學期</v>
      </c>
      <c r="B40" s="258"/>
      <c r="C40" s="396"/>
      <c r="D40" s="271" t="s">
        <v>86</v>
      </c>
      <c r="E40" s="271"/>
      <c r="F40" s="271"/>
      <c r="G40" s="272"/>
      <c r="H40" s="397"/>
      <c r="I40" s="397"/>
      <c r="J40" s="397"/>
      <c r="K40" s="397"/>
      <c r="L40" s="397"/>
      <c r="M40" s="398"/>
      <c r="N40" s="399"/>
      <c r="O40" s="242" t="s">
        <v>906</v>
      </c>
      <c r="P40" s="272" t="s">
        <v>865</v>
      </c>
      <c r="Q40" s="400"/>
      <c r="R40" s="401"/>
      <c r="S40" s="402"/>
      <c r="T40" s="403"/>
      <c r="U40" s="403"/>
      <c r="V40" s="403"/>
      <c r="W40" s="414"/>
      <c r="X40" s="403"/>
      <c r="Y40" s="403"/>
      <c r="Z40" s="403"/>
      <c r="AA40" s="403"/>
      <c r="AB40" s="403"/>
      <c r="AC40" s="403"/>
      <c r="AD40" s="403"/>
      <c r="AE40" s="403"/>
      <c r="AF40" s="404"/>
      <c r="AG40" s="405"/>
      <c r="AH40" s="405"/>
      <c r="AI40" s="405"/>
      <c r="AJ40" s="405"/>
      <c r="AK40" s="397"/>
      <c r="AL40" s="397"/>
      <c r="AM40" s="397"/>
      <c r="AN40" s="397"/>
      <c r="AO40" s="406"/>
      <c r="AP40" s="406"/>
      <c r="AQ40" s="415"/>
      <c r="AR40" s="415"/>
      <c r="AS40" s="396"/>
      <c r="AT40" s="396"/>
      <c r="AU40" s="396"/>
      <c r="AV40" s="396"/>
      <c r="AW40" s="396"/>
      <c r="AX40" s="396"/>
      <c r="AY40" s="408"/>
      <c r="AZ40" s="408"/>
      <c r="BA40" s="408"/>
      <c r="BB40" s="408"/>
      <c r="BC40" s="416"/>
      <c r="BD40" s="410"/>
      <c r="BE40" s="411"/>
      <c r="BF40" s="411"/>
      <c r="BG40" s="411"/>
      <c r="BH40" s="411"/>
      <c r="BI40" s="396"/>
      <c r="BJ40" s="396"/>
      <c r="BK40" s="396"/>
      <c r="BL40" s="396"/>
      <c r="BM40" s="396"/>
      <c r="BN40" s="396"/>
      <c r="BO40" s="396"/>
      <c r="BP40" s="396"/>
      <c r="BQ40" s="396"/>
      <c r="BR40" s="396"/>
      <c r="BS40" s="396"/>
      <c r="BT40" s="396"/>
      <c r="BU40" s="396"/>
      <c r="BV40" s="396"/>
      <c r="BW40" s="413" t="s">
        <v>1170</v>
      </c>
      <c r="BX40" s="413" t="s">
        <v>1171</v>
      </c>
      <c r="BY40" s="412"/>
      <c r="BZ40" s="413" t="s">
        <v>1170</v>
      </c>
      <c r="CA40" s="413" t="s">
        <v>1171</v>
      </c>
      <c r="CB40" s="412"/>
      <c r="CC40" s="412" t="s">
        <v>1172</v>
      </c>
      <c r="CD40" s="413" t="s">
        <v>1173</v>
      </c>
      <c r="CE40" s="412"/>
      <c r="CF40" s="412"/>
      <c r="CG40" s="412"/>
      <c r="CH40" s="413" t="s">
        <v>1174</v>
      </c>
      <c r="CI40" s="413" t="s">
        <v>1175</v>
      </c>
      <c r="CJ40" s="413" t="s">
        <v>1176</v>
      </c>
      <c r="CK40" s="412" t="s">
        <v>1177</v>
      </c>
      <c r="CL40" s="397"/>
      <c r="CM40" s="397"/>
      <c r="CN40" s="397"/>
      <c r="CO40" s="243">
        <f t="shared" ref="CO40:CO57" si="37">G40</f>
        <v>0</v>
      </c>
      <c r="CP40" s="287" t="s">
        <v>176</v>
      </c>
      <c r="CQ40" s="244" t="str">
        <f t="shared" ref="CQ40:CQ57" si="38">IF(E40="","",IF(OR(E40="國小部",E40="國中部"),0,IF(OR(E40="高中部",E40="高職部",E40="專一至專三"),12000,IF(OR(E40="專四至專五",E40="大學部[二專]",E40="大學部"),25000,0))))</f>
        <v/>
      </c>
      <c r="CR40" s="244" t="str">
        <f t="shared" ref="CR40:CR57" si="39">IF(E40="","",0)</f>
        <v/>
      </c>
      <c r="CS40" s="244">
        <v>0</v>
      </c>
      <c r="CT40" s="244" t="str">
        <f t="shared" si="34"/>
        <v/>
      </c>
      <c r="CU40" s="244" t="str">
        <f t="shared" ref="CU40:CU57" si="40">IF(E40="","",IF(CU$6=FALSE,0,IF(OR(E40="國小部",E40="國中部"),0,IF(BG40="甲級",18000,IF(BG40="乙級",9000,IF(BG40="丙級",4000,0))))))</f>
        <v/>
      </c>
      <c r="CV40" s="244" t="str">
        <f t="shared" ref="CV40:CV57" si="41">IF(E40="","",IF(E40="國小部",2000,IF(E40="國中部",4000,0)))</f>
        <v/>
      </c>
      <c r="CW40" s="244" t="str">
        <f t="shared" ref="CW40:CW57" si="42">IF(E40="","",0)</f>
        <v/>
      </c>
      <c r="CX40" s="244" t="str">
        <f t="shared" ref="CX40:CX57" si="43">IF(E40="","",IF(OR(GJ40="已提交",GJ40="已補件",GK40="已提交",GK40="已補件"),5000,0))</f>
        <v/>
      </c>
      <c r="CY40" s="244" t="str">
        <f t="shared" ref="CY40:CY57" si="44">IF(E40="","",0)</f>
        <v/>
      </c>
      <c r="CZ40" s="244" t="str">
        <f t="shared" ref="CZ40:CZ57" si="45">IF(E40="","",SUM(CQ40:CY40))</f>
        <v/>
      </c>
      <c r="DA40" s="260"/>
      <c r="DB40" s="260"/>
      <c r="DC40" s="261"/>
      <c r="DD40" s="261"/>
      <c r="DE40" s="262"/>
      <c r="DF40" s="274">
        <f>'編號 No33.家庭成員'!X$4</f>
        <v>1</v>
      </c>
      <c r="DG40" s="264">
        <f>'編號 No33.家庭成員'!N$23</f>
        <v>0</v>
      </c>
      <c r="DH40" s="264">
        <f>'編號 No33.家庭成員'!O$23</f>
        <v>0</v>
      </c>
      <c r="DI40" s="264">
        <f>'編號 No33.家庭成員'!P$23</f>
        <v>0</v>
      </c>
      <c r="DJ40" s="264">
        <f>'編號 No33.家庭成員'!Q$23</f>
        <v>0</v>
      </c>
      <c r="DK40" s="264">
        <f>'編號 No33.家庭成員'!R$23</f>
        <v>0</v>
      </c>
      <c r="DL40" s="265">
        <f t="shared" ref="DL40:DL57" si="46">SUM(DG40:DI40)</f>
        <v>0</v>
      </c>
      <c r="DM40" s="265">
        <f t="shared" ref="DM40:DM57" si="47">SUM(DH40+DN40+DJ40)</f>
        <v>0</v>
      </c>
      <c r="DN40" s="265">
        <f t="shared" ref="DN40:DN57" si="48">DH40/0.02095</f>
        <v>0</v>
      </c>
      <c r="DO40" s="266" t="str">
        <f t="shared" ref="DO40:DO57" si="49">CHOOSE(IF(N40="",1,IF(OR(N40="低收入戶子女", N40="特殊境遇家庭之子女", N40="中低收入身障學生或身障人士子女", N40="弱勢家庭兒少", N40="中低收入戶子女"),2,IF(OR(N40="弱勢家庭身障學生或身障人士子女", N40="弱勢家庭子女"),3,4))),"身份空白","符合標準",IF(DF40="","全家總人口數未輸入",IF(DG40="","薪資所得未輸入",IF(DI40="","其他所得未輸入",IF(DL40/12/DF40&gt;15366, "平均每人每月所得超過標準值"&amp; INT(DL40/12/DF40)-15366&amp; "元","符合標準")))),"身份別輸入錯誤")</f>
        <v>身份空白</v>
      </c>
      <c r="DP40" s="266" t="str">
        <f t="shared" ref="DP40:DP57" si="50">CHOOSE(IF(N40="",1,IF(OR(N40="低收入戶子女",N40="特殊境遇家庭之子女",N40="中低收入身障學生或身障人士子女",N40="弱勢家庭兒少",N40="中低收入戶子女"),2,IF(OR(N40="弱勢家庭身障學生或身障人士子女", N40="弱勢家庭子女"),3,4))),"身份空白","符合標準",IF(DF40="","全家總人口數未輸入",IF(DH40="","利息所得未輸入",IF(DJ40="","投資未輸入",IF(DM40/DF40&gt;112500, "平均每人動產標準金額超過標準值"&amp; INT(DM40/DF40)-112500&amp; "元","符合標準")))),"身份別輸入錯誤")</f>
        <v>身份空白</v>
      </c>
      <c r="DQ40" s="266" t="str">
        <f t="shared" ref="DQ40:DQ57" si="51">CHOOSE(IF(N40="",1,IF(OR(N40="低收入戶子女",N40="特殊境遇家庭之子女",N40="中低收入身障學生或身障人士子女",N40="弱勢家庭兒少",N40="中低收入戶子女"),2,IF(OR(N40="弱勢家庭身障學生或身障人士子女", N40="弱勢家庭子女"),3,4))),"身份空白","符合標準",IF(DK40="","不動產未輸入",IF(DK40&gt;6500000, "全家人口不動產總值超過標準值"&amp;DK40-6500000&amp; "元","符合標準")),"身份別輸入錯誤")</f>
        <v>身份空白</v>
      </c>
      <c r="DR40" s="267">
        <v>0</v>
      </c>
      <c r="DS40" s="267"/>
      <c r="DT40" s="267"/>
      <c r="DU40" s="267"/>
      <c r="DV40" s="267"/>
      <c r="DW40" s="267"/>
      <c r="DX40" s="267"/>
      <c r="DY40" s="267"/>
      <c r="DZ40" s="267"/>
      <c r="EA40" s="267"/>
      <c r="EB40" s="267">
        <f t="shared" si="35"/>
        <v>0</v>
      </c>
      <c r="EC40" s="267"/>
      <c r="ED40" s="267"/>
      <c r="EE40" s="267"/>
      <c r="EF40" s="267"/>
      <c r="EG40" s="267"/>
      <c r="EH40" s="267"/>
      <c r="EI40" s="267"/>
      <c r="EJ40" s="267"/>
      <c r="EK40" s="267"/>
      <c r="EL40" s="267"/>
      <c r="EM40" s="267"/>
      <c r="EN40" s="267"/>
      <c r="EO40" s="267"/>
      <c r="EP40" s="267"/>
      <c r="EQ40" s="267"/>
      <c r="ER40" s="267"/>
      <c r="ES40" s="267"/>
      <c r="ET40" s="267"/>
      <c r="EU40" s="258"/>
      <c r="EV40" s="258"/>
      <c r="EW40" s="258"/>
      <c r="EX40" s="257" t="str">
        <f t="shared" ref="EX40:EX57" si="52">IF(E40="","","已提交")</f>
        <v/>
      </c>
      <c r="EY40" s="257" t="str">
        <f t="shared" ref="EY40:EY57" si="53">IF(E40="","","已提交")</f>
        <v/>
      </c>
      <c r="EZ40" s="257" t="str">
        <f t="shared" ref="EZ40:EZ57" si="54">IF(E40="","","已提交")</f>
        <v/>
      </c>
      <c r="FA40" s="258" t="str">
        <f t="shared" ref="FA40:FA57" si="55">IF(N40="","",IF(OR(N40="特殊境遇家庭之子女",N40="中低收入身障學生或身障人士子女",N40="中低收入戶子女",N40="弱勢家庭兒少",N40="弱勢家庭身障學生或身障人士子女",N40="弱勢家庭子女",),"無須提交","已提交"))</f>
        <v/>
      </c>
      <c r="FB40" s="258" t="str">
        <f t="shared" ref="FB40:FB57" si="56">IF(N40="","",IF(OR(N40="低收入戶子女",N40="中低收入身障學生或身障人士子女",N40="中低收入戶子女",N40="弱勢家庭兒少",N40="弱勢家庭身障學生或身障人士子女",N40= "弱勢家庭子女"), "無須提交", "已提交"))</f>
        <v/>
      </c>
      <c r="FC40" s="258" t="str">
        <f t="shared" ref="FC40:FC57" si="57">IF(N40="","",IF(OR(N40="低收入戶子女",N40="特殊境遇家庭之子女",N40="弱勢家庭兒少",N40="弱勢家庭身障學生或身障人士子女",N40= "弱勢家庭子女"), "無須提交", "已提交"))</f>
        <v/>
      </c>
      <c r="FD40" s="258" t="str">
        <f t="shared" ref="FD40:FD57" si="58">IF(N40="","",IF(OR(N40="低收入戶子女",N40="特殊境遇家庭之子女",N40="中低收入戶子女",N40="弱勢家庭兒少",N40="弱勢家庭身障學生或身障人士子女",N40="弱勢家庭子女"), "無須提交", "已提交"))</f>
        <v/>
      </c>
      <c r="FE40" s="258" t="str">
        <f t="shared" ref="FE40:FE57" si="59">IF(N40="","",IF(OR(N40="低收入戶子女",N40="特殊境遇家庭之子女",N40="中低收入戶子女",N40="弱勢家庭兒少",N40= "弱勢家庭子女"), "無須提交", "已提交"))</f>
        <v/>
      </c>
      <c r="FF40" s="258" t="str">
        <f t="shared" ref="FF40:FF57" si="60">IF(N40="","",IF(OR(N40="低收入戶子女",N40="特殊境遇家庭之子女",N40="中低收入身障學生或身障人士子女",N40="中低收入戶子女",N40="弱勢家庭身障學生或身障人士子女",N40= "弱勢家庭子女"), "無須提交", "已提交"))</f>
        <v/>
      </c>
      <c r="FG40" s="258" t="str">
        <f t="shared" ref="FG40:FG57" si="61">IF(N40="","",IF(OR(N40="低收入戶子女",N40="特殊境遇家庭之子女",N40="中低收入身障學生或身障人士子女",N40="中低收入戶子女",N40="弱勢家庭兒少"), "無須提交", "已提交"))</f>
        <v/>
      </c>
      <c r="FH40" s="258" t="str">
        <f t="shared" ref="FH40:FH57" si="62">IF(N40="","",IF(OR(N40="低收入戶子女",N40="特殊境遇家庭之子女",N40="中低收入身障學生或身障人士子女",N40="中低收入戶子女",N40="弱勢家庭兒少"), "無須提交", "已提交"))</f>
        <v/>
      </c>
      <c r="FI40" s="257" t="str">
        <f t="shared" ref="FI40:FI57" si="63">IF(E40="","",IF(OR(E40="國小部",E40="國中部"),"無須提交","已提交"))</f>
        <v/>
      </c>
      <c r="FJ40" s="259" t="str">
        <f t="shared" ref="FJ40:FJ57" si="64">IF(E40="","",IF(OR(E40="國小部",E40="國中部"),"無須提交","已提交"))</f>
        <v/>
      </c>
      <c r="FK40" s="258" t="str">
        <f t="shared" ref="FK40:FK57" si="65">IF(E40="","",IF(OR(E40="國小部",E40="國中部"),"無須提交","已提交"))</f>
        <v/>
      </c>
      <c r="FL40" s="258" t="str">
        <f t="shared" ref="FL40:FL57" si="66">IF(E40="","",IF(E40="國小部","無須提交","已提交"))</f>
        <v/>
      </c>
      <c r="FM40" s="258" t="str">
        <f t="shared" ref="FM40:FM59" si="67">IF(E40="","","已提交")</f>
        <v/>
      </c>
      <c r="FN40" s="258"/>
      <c r="FO40" s="258"/>
      <c r="FP40" s="258"/>
      <c r="FQ40" s="258"/>
      <c r="FR40" s="258"/>
      <c r="FS40" s="258"/>
      <c r="FT40" s="258"/>
      <c r="FU40" s="258"/>
      <c r="FV40" s="258" t="str">
        <f t="shared" ref="FV40:FV57" si="68">IF(OR(E40="國小部",E40="國中部",), "已提交", "")</f>
        <v/>
      </c>
      <c r="FW40" s="258" t="str">
        <f t="shared" ref="FW40:FW57" si="69">IF(OR(E40="國小部",E40="國中部",), "已提交", "")</f>
        <v/>
      </c>
      <c r="FX40" s="258" t="str">
        <f t="shared" ref="FX40:FX57" si="70">IF(OR(E40="國小部",E40="國中部",), "已提交", "")</f>
        <v/>
      </c>
      <c r="FY40" s="258"/>
      <c r="FZ40" s="258"/>
      <c r="GA40" s="258"/>
      <c r="GB40" s="258"/>
      <c r="GC40" s="258"/>
      <c r="GD40" s="258"/>
      <c r="GE40" s="258"/>
      <c r="GF40" s="258"/>
      <c r="GG40" s="258"/>
      <c r="GH40" s="258"/>
      <c r="GI40" s="258"/>
      <c r="GJ40" s="258"/>
      <c r="GK40" s="258"/>
      <c r="GL40" s="258"/>
      <c r="GM40" s="258"/>
      <c r="GN40" s="258"/>
      <c r="GO40" s="258" t="s">
        <v>263</v>
      </c>
      <c r="GP40" s="258"/>
      <c r="GQ40" s="258"/>
      <c r="GR40" s="258"/>
      <c r="GS40" s="258"/>
    </row>
    <row r="41" spans="1:201" s="270" customFormat="1" ht="79.5" customHeight="1">
      <c r="A41" s="286" t="str">
        <f t="shared" si="36"/>
        <v>114學年度第一學期</v>
      </c>
      <c r="B41" s="258"/>
      <c r="C41" s="396"/>
      <c r="D41" s="271" t="s">
        <v>87</v>
      </c>
      <c r="E41" s="271"/>
      <c r="F41" s="271"/>
      <c r="G41" s="272"/>
      <c r="H41" s="397"/>
      <c r="I41" s="397"/>
      <c r="J41" s="397"/>
      <c r="K41" s="397"/>
      <c r="L41" s="397"/>
      <c r="M41" s="398"/>
      <c r="N41" s="399"/>
      <c r="O41" s="242" t="s">
        <v>906</v>
      </c>
      <c r="P41" s="272" t="s">
        <v>865</v>
      </c>
      <c r="Q41" s="400"/>
      <c r="R41" s="401"/>
      <c r="S41" s="402"/>
      <c r="T41" s="403"/>
      <c r="U41" s="403"/>
      <c r="V41" s="403"/>
      <c r="W41" s="414"/>
      <c r="X41" s="403"/>
      <c r="Y41" s="403"/>
      <c r="Z41" s="403"/>
      <c r="AA41" s="403"/>
      <c r="AB41" s="403"/>
      <c r="AC41" s="403"/>
      <c r="AD41" s="403"/>
      <c r="AE41" s="403"/>
      <c r="AF41" s="404"/>
      <c r="AG41" s="405"/>
      <c r="AH41" s="405"/>
      <c r="AI41" s="405"/>
      <c r="AJ41" s="405"/>
      <c r="AK41" s="397"/>
      <c r="AL41" s="397"/>
      <c r="AM41" s="397"/>
      <c r="AN41" s="397"/>
      <c r="AO41" s="406"/>
      <c r="AP41" s="406"/>
      <c r="AQ41" s="415"/>
      <c r="AR41" s="415"/>
      <c r="AS41" s="396"/>
      <c r="AT41" s="396"/>
      <c r="AU41" s="396"/>
      <c r="AV41" s="396"/>
      <c r="AW41" s="396"/>
      <c r="AX41" s="396"/>
      <c r="AY41" s="408"/>
      <c r="AZ41" s="408"/>
      <c r="BA41" s="408"/>
      <c r="BB41" s="408"/>
      <c r="BC41" s="416"/>
      <c r="BD41" s="410"/>
      <c r="BE41" s="411"/>
      <c r="BF41" s="411"/>
      <c r="BG41" s="411"/>
      <c r="BH41" s="411"/>
      <c r="BI41" s="396"/>
      <c r="BJ41" s="396"/>
      <c r="BK41" s="396"/>
      <c r="BL41" s="396"/>
      <c r="BM41" s="396"/>
      <c r="BN41" s="396"/>
      <c r="BO41" s="396"/>
      <c r="BP41" s="396"/>
      <c r="BQ41" s="396"/>
      <c r="BR41" s="396"/>
      <c r="BS41" s="396"/>
      <c r="BT41" s="396"/>
      <c r="BU41" s="396"/>
      <c r="BV41" s="396"/>
      <c r="BW41" s="413" t="s">
        <v>1170</v>
      </c>
      <c r="BX41" s="413" t="s">
        <v>1171</v>
      </c>
      <c r="BY41" s="412"/>
      <c r="BZ41" s="413" t="s">
        <v>1170</v>
      </c>
      <c r="CA41" s="413" t="s">
        <v>1171</v>
      </c>
      <c r="CB41" s="412"/>
      <c r="CC41" s="412" t="s">
        <v>1172</v>
      </c>
      <c r="CD41" s="413" t="s">
        <v>1173</v>
      </c>
      <c r="CE41" s="412"/>
      <c r="CF41" s="412"/>
      <c r="CG41" s="412"/>
      <c r="CH41" s="413" t="s">
        <v>1174</v>
      </c>
      <c r="CI41" s="413" t="s">
        <v>1175</v>
      </c>
      <c r="CJ41" s="413" t="s">
        <v>1176</v>
      </c>
      <c r="CK41" s="412" t="s">
        <v>1177</v>
      </c>
      <c r="CL41" s="397"/>
      <c r="CM41" s="397"/>
      <c r="CN41" s="397"/>
      <c r="CO41" s="243">
        <f t="shared" si="37"/>
        <v>0</v>
      </c>
      <c r="CP41" s="287" t="s">
        <v>176</v>
      </c>
      <c r="CQ41" s="244" t="str">
        <f t="shared" si="38"/>
        <v/>
      </c>
      <c r="CR41" s="244" t="str">
        <f t="shared" si="39"/>
        <v/>
      </c>
      <c r="CS41" s="244">
        <v>0</v>
      </c>
      <c r="CT41" s="244" t="str">
        <f t="shared" ref="CT41:CT57" si="71">IF(E41="","",IF(CT$6=FALSE,0,IFERROR(VLOOKUP(BA41,$A$66:$B$102,2,FALSE),0)))</f>
        <v/>
      </c>
      <c r="CU41" s="244" t="str">
        <f t="shared" si="40"/>
        <v/>
      </c>
      <c r="CV41" s="244" t="str">
        <f t="shared" si="41"/>
        <v/>
      </c>
      <c r="CW41" s="244" t="str">
        <f t="shared" si="42"/>
        <v/>
      </c>
      <c r="CX41" s="244" t="str">
        <f t="shared" si="43"/>
        <v/>
      </c>
      <c r="CY41" s="244" t="str">
        <f t="shared" si="44"/>
        <v/>
      </c>
      <c r="CZ41" s="244" t="str">
        <f t="shared" si="45"/>
        <v/>
      </c>
      <c r="DA41" s="260"/>
      <c r="DB41" s="260"/>
      <c r="DC41" s="261"/>
      <c r="DD41" s="261"/>
      <c r="DE41" s="261"/>
      <c r="DF41" s="274">
        <f>'編號 No34.家庭成員'!X$4</f>
        <v>1</v>
      </c>
      <c r="DG41" s="264">
        <f>'編號 No34.家庭成員'!N$23</f>
        <v>0</v>
      </c>
      <c r="DH41" s="264">
        <f>'編號 No34.家庭成員'!O$23</f>
        <v>0</v>
      </c>
      <c r="DI41" s="264">
        <f>'編號 No34.家庭成員'!P$23</f>
        <v>0</v>
      </c>
      <c r="DJ41" s="264">
        <f>'編號 No34.家庭成員'!Q$23</f>
        <v>0</v>
      </c>
      <c r="DK41" s="264">
        <f>'編號 No34.家庭成員'!R$23</f>
        <v>0</v>
      </c>
      <c r="DL41" s="265">
        <f t="shared" si="46"/>
        <v>0</v>
      </c>
      <c r="DM41" s="265">
        <f t="shared" si="47"/>
        <v>0</v>
      </c>
      <c r="DN41" s="265">
        <f t="shared" si="48"/>
        <v>0</v>
      </c>
      <c r="DO41" s="266" t="str">
        <f t="shared" si="49"/>
        <v>身份空白</v>
      </c>
      <c r="DP41" s="266" t="str">
        <f t="shared" si="50"/>
        <v>身份空白</v>
      </c>
      <c r="DQ41" s="266" t="str">
        <f t="shared" si="51"/>
        <v>身份空白</v>
      </c>
      <c r="DR41" s="267">
        <v>0</v>
      </c>
      <c r="DS41" s="267"/>
      <c r="DT41" s="267"/>
      <c r="DU41" s="267"/>
      <c r="DV41" s="267"/>
      <c r="DW41" s="267"/>
      <c r="DX41" s="267"/>
      <c r="DY41" s="267"/>
      <c r="DZ41" s="267"/>
      <c r="EA41" s="267"/>
      <c r="EB41" s="267">
        <f t="shared" si="35"/>
        <v>0</v>
      </c>
      <c r="EC41" s="267"/>
      <c r="ED41" s="267"/>
      <c r="EE41" s="267"/>
      <c r="EF41" s="267"/>
      <c r="EG41" s="267"/>
      <c r="EH41" s="267"/>
      <c r="EI41" s="267"/>
      <c r="EJ41" s="267"/>
      <c r="EK41" s="267"/>
      <c r="EL41" s="267"/>
      <c r="EM41" s="267"/>
      <c r="EN41" s="267"/>
      <c r="EO41" s="267"/>
      <c r="EP41" s="267"/>
      <c r="EQ41" s="267"/>
      <c r="ER41" s="267"/>
      <c r="ES41" s="267"/>
      <c r="ET41" s="267"/>
      <c r="EU41" s="258"/>
      <c r="EV41" s="258"/>
      <c r="EW41" s="258"/>
      <c r="EX41" s="257" t="str">
        <f t="shared" si="52"/>
        <v/>
      </c>
      <c r="EY41" s="257" t="str">
        <f t="shared" si="53"/>
        <v/>
      </c>
      <c r="EZ41" s="257" t="str">
        <f t="shared" si="54"/>
        <v/>
      </c>
      <c r="FA41" s="258" t="str">
        <f t="shared" si="55"/>
        <v/>
      </c>
      <c r="FB41" s="258" t="str">
        <f t="shared" si="56"/>
        <v/>
      </c>
      <c r="FC41" s="258" t="str">
        <f t="shared" si="57"/>
        <v/>
      </c>
      <c r="FD41" s="258" t="str">
        <f t="shared" si="58"/>
        <v/>
      </c>
      <c r="FE41" s="258" t="str">
        <f t="shared" si="59"/>
        <v/>
      </c>
      <c r="FF41" s="258" t="str">
        <f t="shared" si="60"/>
        <v/>
      </c>
      <c r="FG41" s="258" t="str">
        <f t="shared" si="61"/>
        <v/>
      </c>
      <c r="FH41" s="258" t="str">
        <f t="shared" si="62"/>
        <v/>
      </c>
      <c r="FI41" s="257" t="str">
        <f t="shared" si="63"/>
        <v/>
      </c>
      <c r="FJ41" s="259" t="str">
        <f t="shared" si="64"/>
        <v/>
      </c>
      <c r="FK41" s="258" t="str">
        <f t="shared" si="65"/>
        <v/>
      </c>
      <c r="FL41" s="258" t="str">
        <f t="shared" si="66"/>
        <v/>
      </c>
      <c r="FM41" s="258" t="str">
        <f t="shared" si="67"/>
        <v/>
      </c>
      <c r="FN41" s="258"/>
      <c r="FO41" s="258"/>
      <c r="FP41" s="258"/>
      <c r="FQ41" s="258"/>
      <c r="FR41" s="258"/>
      <c r="FS41" s="258"/>
      <c r="FT41" s="258"/>
      <c r="FU41" s="258"/>
      <c r="FV41" s="258" t="str">
        <f t="shared" si="68"/>
        <v/>
      </c>
      <c r="FW41" s="258" t="str">
        <f t="shared" si="69"/>
        <v/>
      </c>
      <c r="FX41" s="258" t="str">
        <f t="shared" si="70"/>
        <v/>
      </c>
      <c r="FY41" s="258"/>
      <c r="FZ41" s="258"/>
      <c r="GA41" s="258"/>
      <c r="GB41" s="258"/>
      <c r="GC41" s="258"/>
      <c r="GD41" s="258"/>
      <c r="GE41" s="258"/>
      <c r="GF41" s="258"/>
      <c r="GG41" s="258"/>
      <c r="GH41" s="258"/>
      <c r="GI41" s="258"/>
      <c r="GJ41" s="258"/>
      <c r="GK41" s="258"/>
      <c r="GL41" s="258"/>
      <c r="GM41" s="258"/>
      <c r="GN41" s="258"/>
      <c r="GO41" s="258" t="s">
        <v>263</v>
      </c>
      <c r="GP41" s="258"/>
      <c r="GQ41" s="258"/>
      <c r="GR41" s="258"/>
      <c r="GS41" s="258"/>
    </row>
    <row r="42" spans="1:201" s="270" customFormat="1" ht="79.5" customHeight="1">
      <c r="A42" s="286" t="str">
        <f t="shared" si="36"/>
        <v>114學年度第一學期</v>
      </c>
      <c r="B42" s="258"/>
      <c r="C42" s="396"/>
      <c r="D42" s="271" t="s">
        <v>88</v>
      </c>
      <c r="E42" s="271"/>
      <c r="F42" s="271"/>
      <c r="G42" s="272"/>
      <c r="H42" s="397"/>
      <c r="I42" s="397"/>
      <c r="J42" s="397"/>
      <c r="K42" s="397"/>
      <c r="L42" s="397"/>
      <c r="M42" s="398"/>
      <c r="N42" s="399"/>
      <c r="O42" s="242" t="s">
        <v>906</v>
      </c>
      <c r="P42" s="272" t="s">
        <v>865</v>
      </c>
      <c r="Q42" s="400"/>
      <c r="R42" s="401"/>
      <c r="S42" s="402"/>
      <c r="T42" s="403"/>
      <c r="U42" s="403"/>
      <c r="V42" s="403"/>
      <c r="W42" s="414"/>
      <c r="X42" s="403"/>
      <c r="Y42" s="403"/>
      <c r="Z42" s="403"/>
      <c r="AA42" s="403"/>
      <c r="AB42" s="403"/>
      <c r="AC42" s="403"/>
      <c r="AD42" s="403"/>
      <c r="AE42" s="403"/>
      <c r="AF42" s="404"/>
      <c r="AG42" s="405"/>
      <c r="AH42" s="405"/>
      <c r="AI42" s="405"/>
      <c r="AJ42" s="405"/>
      <c r="AK42" s="397"/>
      <c r="AL42" s="397"/>
      <c r="AM42" s="397"/>
      <c r="AN42" s="397"/>
      <c r="AO42" s="406"/>
      <c r="AP42" s="406"/>
      <c r="AQ42" s="415"/>
      <c r="AR42" s="415"/>
      <c r="AS42" s="396"/>
      <c r="AT42" s="396"/>
      <c r="AU42" s="396"/>
      <c r="AV42" s="396"/>
      <c r="AW42" s="396"/>
      <c r="AX42" s="396"/>
      <c r="AY42" s="408"/>
      <c r="AZ42" s="408"/>
      <c r="BA42" s="408"/>
      <c r="BB42" s="408"/>
      <c r="BC42" s="416"/>
      <c r="BD42" s="410"/>
      <c r="BE42" s="411"/>
      <c r="BF42" s="411"/>
      <c r="BG42" s="411"/>
      <c r="BH42" s="411"/>
      <c r="BI42" s="396"/>
      <c r="BJ42" s="396"/>
      <c r="BK42" s="396"/>
      <c r="BL42" s="396"/>
      <c r="BM42" s="396"/>
      <c r="BN42" s="396"/>
      <c r="BO42" s="396"/>
      <c r="BP42" s="396"/>
      <c r="BQ42" s="396"/>
      <c r="BR42" s="396"/>
      <c r="BS42" s="396"/>
      <c r="BT42" s="396"/>
      <c r="BU42" s="396"/>
      <c r="BV42" s="396"/>
      <c r="BW42" s="413" t="s">
        <v>1170</v>
      </c>
      <c r="BX42" s="413" t="s">
        <v>1171</v>
      </c>
      <c r="BY42" s="412"/>
      <c r="BZ42" s="413" t="s">
        <v>1170</v>
      </c>
      <c r="CA42" s="413" t="s">
        <v>1171</v>
      </c>
      <c r="CB42" s="412"/>
      <c r="CC42" s="412" t="s">
        <v>1172</v>
      </c>
      <c r="CD42" s="413" t="s">
        <v>1173</v>
      </c>
      <c r="CE42" s="412"/>
      <c r="CF42" s="412"/>
      <c r="CG42" s="412"/>
      <c r="CH42" s="413" t="s">
        <v>1174</v>
      </c>
      <c r="CI42" s="413" t="s">
        <v>1175</v>
      </c>
      <c r="CJ42" s="413" t="s">
        <v>1176</v>
      </c>
      <c r="CK42" s="412" t="s">
        <v>1177</v>
      </c>
      <c r="CL42" s="397"/>
      <c r="CM42" s="397"/>
      <c r="CN42" s="397"/>
      <c r="CO42" s="243">
        <f t="shared" si="37"/>
        <v>0</v>
      </c>
      <c r="CP42" s="287" t="s">
        <v>176</v>
      </c>
      <c r="CQ42" s="244" t="str">
        <f t="shared" si="38"/>
        <v/>
      </c>
      <c r="CR42" s="244" t="str">
        <f t="shared" si="39"/>
        <v/>
      </c>
      <c r="CS42" s="244">
        <v>0</v>
      </c>
      <c r="CT42" s="244" t="str">
        <f t="shared" si="71"/>
        <v/>
      </c>
      <c r="CU42" s="244" t="str">
        <f t="shared" si="40"/>
        <v/>
      </c>
      <c r="CV42" s="244" t="str">
        <f t="shared" si="41"/>
        <v/>
      </c>
      <c r="CW42" s="244" t="str">
        <f t="shared" si="42"/>
        <v/>
      </c>
      <c r="CX42" s="244" t="str">
        <f t="shared" si="43"/>
        <v/>
      </c>
      <c r="CY42" s="244" t="str">
        <f t="shared" si="44"/>
        <v/>
      </c>
      <c r="CZ42" s="244" t="str">
        <f t="shared" si="45"/>
        <v/>
      </c>
      <c r="DA42" s="260"/>
      <c r="DB42" s="260"/>
      <c r="DC42" s="261"/>
      <c r="DD42" s="261"/>
      <c r="DE42" s="262"/>
      <c r="DF42" s="274">
        <f>'編號 No35.家庭成員'!X$4</f>
        <v>1</v>
      </c>
      <c r="DG42" s="264">
        <f>'編號 No35.家庭成員'!N$23</f>
        <v>0</v>
      </c>
      <c r="DH42" s="264">
        <f>'編號 No35.家庭成員'!O$23</f>
        <v>0</v>
      </c>
      <c r="DI42" s="264">
        <f>'編號 No35.家庭成員'!P$23</f>
        <v>0</v>
      </c>
      <c r="DJ42" s="264">
        <f>'編號 No35.家庭成員'!Q$23</f>
        <v>0</v>
      </c>
      <c r="DK42" s="264">
        <f>'編號 No35.家庭成員'!R$23</f>
        <v>0</v>
      </c>
      <c r="DL42" s="265">
        <f t="shared" si="46"/>
        <v>0</v>
      </c>
      <c r="DM42" s="265">
        <f t="shared" si="47"/>
        <v>0</v>
      </c>
      <c r="DN42" s="265">
        <f t="shared" si="48"/>
        <v>0</v>
      </c>
      <c r="DO42" s="266" t="str">
        <f t="shared" si="49"/>
        <v>身份空白</v>
      </c>
      <c r="DP42" s="266" t="str">
        <f t="shared" si="50"/>
        <v>身份空白</v>
      </c>
      <c r="DQ42" s="266" t="str">
        <f t="shared" si="51"/>
        <v>身份空白</v>
      </c>
      <c r="DR42" s="267">
        <v>0</v>
      </c>
      <c r="DS42" s="267"/>
      <c r="DT42" s="267"/>
      <c r="DU42" s="267"/>
      <c r="DV42" s="267"/>
      <c r="DW42" s="267"/>
      <c r="DX42" s="267"/>
      <c r="DY42" s="267"/>
      <c r="DZ42" s="267"/>
      <c r="EA42" s="267"/>
      <c r="EB42" s="267">
        <f t="shared" si="35"/>
        <v>0</v>
      </c>
      <c r="EC42" s="267"/>
      <c r="ED42" s="267"/>
      <c r="EE42" s="267"/>
      <c r="EF42" s="267"/>
      <c r="EG42" s="267"/>
      <c r="EH42" s="267"/>
      <c r="EI42" s="267"/>
      <c r="EJ42" s="267"/>
      <c r="EK42" s="267"/>
      <c r="EL42" s="267"/>
      <c r="EM42" s="267"/>
      <c r="EN42" s="267"/>
      <c r="EO42" s="267"/>
      <c r="EP42" s="267"/>
      <c r="EQ42" s="267"/>
      <c r="ER42" s="267"/>
      <c r="ES42" s="267"/>
      <c r="ET42" s="267"/>
      <c r="EU42" s="258"/>
      <c r="EV42" s="258"/>
      <c r="EW42" s="258"/>
      <c r="EX42" s="257" t="str">
        <f t="shared" si="52"/>
        <v/>
      </c>
      <c r="EY42" s="257" t="str">
        <f t="shared" si="53"/>
        <v/>
      </c>
      <c r="EZ42" s="257" t="str">
        <f t="shared" si="54"/>
        <v/>
      </c>
      <c r="FA42" s="258" t="str">
        <f t="shared" si="55"/>
        <v/>
      </c>
      <c r="FB42" s="258" t="str">
        <f t="shared" si="56"/>
        <v/>
      </c>
      <c r="FC42" s="258" t="str">
        <f t="shared" si="57"/>
        <v/>
      </c>
      <c r="FD42" s="258" t="str">
        <f t="shared" si="58"/>
        <v/>
      </c>
      <c r="FE42" s="258" t="str">
        <f t="shared" si="59"/>
        <v/>
      </c>
      <c r="FF42" s="258" t="str">
        <f t="shared" si="60"/>
        <v/>
      </c>
      <c r="FG42" s="258" t="str">
        <f t="shared" si="61"/>
        <v/>
      </c>
      <c r="FH42" s="258" t="str">
        <f t="shared" si="62"/>
        <v/>
      </c>
      <c r="FI42" s="257" t="str">
        <f t="shared" si="63"/>
        <v/>
      </c>
      <c r="FJ42" s="259" t="str">
        <f t="shared" si="64"/>
        <v/>
      </c>
      <c r="FK42" s="258" t="str">
        <f t="shared" si="65"/>
        <v/>
      </c>
      <c r="FL42" s="258" t="str">
        <f t="shared" si="66"/>
        <v/>
      </c>
      <c r="FM42" s="258" t="str">
        <f t="shared" si="67"/>
        <v/>
      </c>
      <c r="FN42" s="258"/>
      <c r="FO42" s="258"/>
      <c r="FP42" s="258"/>
      <c r="FQ42" s="258"/>
      <c r="FR42" s="258"/>
      <c r="FS42" s="258"/>
      <c r="FT42" s="258"/>
      <c r="FU42" s="258"/>
      <c r="FV42" s="258" t="str">
        <f t="shared" si="68"/>
        <v/>
      </c>
      <c r="FW42" s="258" t="str">
        <f t="shared" si="69"/>
        <v/>
      </c>
      <c r="FX42" s="258" t="str">
        <f t="shared" si="70"/>
        <v/>
      </c>
      <c r="FY42" s="258"/>
      <c r="FZ42" s="258"/>
      <c r="GA42" s="258"/>
      <c r="GB42" s="258"/>
      <c r="GC42" s="258"/>
      <c r="GD42" s="258"/>
      <c r="GE42" s="258"/>
      <c r="GF42" s="258"/>
      <c r="GG42" s="258"/>
      <c r="GH42" s="258"/>
      <c r="GI42" s="258"/>
      <c r="GJ42" s="258"/>
      <c r="GK42" s="258"/>
      <c r="GL42" s="258"/>
      <c r="GM42" s="258"/>
      <c r="GN42" s="258"/>
      <c r="GO42" s="258" t="s">
        <v>263</v>
      </c>
      <c r="GP42" s="258"/>
      <c r="GQ42" s="258"/>
      <c r="GR42" s="258"/>
      <c r="GS42" s="258"/>
    </row>
    <row r="43" spans="1:201" s="270" customFormat="1" ht="79.5" customHeight="1">
      <c r="A43" s="286" t="str">
        <f t="shared" si="36"/>
        <v>114學年度第一學期</v>
      </c>
      <c r="B43" s="258"/>
      <c r="C43" s="396"/>
      <c r="D43" s="271" t="s">
        <v>89</v>
      </c>
      <c r="E43" s="271"/>
      <c r="F43" s="271"/>
      <c r="G43" s="272"/>
      <c r="H43" s="397"/>
      <c r="I43" s="397"/>
      <c r="J43" s="397"/>
      <c r="K43" s="397"/>
      <c r="L43" s="397"/>
      <c r="M43" s="398"/>
      <c r="N43" s="399"/>
      <c r="O43" s="242" t="s">
        <v>906</v>
      </c>
      <c r="P43" s="272" t="s">
        <v>865</v>
      </c>
      <c r="Q43" s="400"/>
      <c r="R43" s="401"/>
      <c r="S43" s="402"/>
      <c r="T43" s="403"/>
      <c r="U43" s="403"/>
      <c r="V43" s="403"/>
      <c r="W43" s="414"/>
      <c r="X43" s="403"/>
      <c r="Y43" s="403"/>
      <c r="Z43" s="403"/>
      <c r="AA43" s="403"/>
      <c r="AB43" s="403"/>
      <c r="AC43" s="403"/>
      <c r="AD43" s="403"/>
      <c r="AE43" s="403"/>
      <c r="AF43" s="404"/>
      <c r="AG43" s="405"/>
      <c r="AH43" s="405"/>
      <c r="AI43" s="405"/>
      <c r="AJ43" s="405"/>
      <c r="AK43" s="397"/>
      <c r="AL43" s="397"/>
      <c r="AM43" s="397"/>
      <c r="AN43" s="397"/>
      <c r="AO43" s="406"/>
      <c r="AP43" s="406"/>
      <c r="AQ43" s="415"/>
      <c r="AR43" s="415"/>
      <c r="AS43" s="396"/>
      <c r="AT43" s="396"/>
      <c r="AU43" s="396"/>
      <c r="AV43" s="396"/>
      <c r="AW43" s="396"/>
      <c r="AX43" s="396"/>
      <c r="AY43" s="408"/>
      <c r="AZ43" s="408"/>
      <c r="BA43" s="408"/>
      <c r="BB43" s="408"/>
      <c r="BC43" s="416"/>
      <c r="BD43" s="410"/>
      <c r="BE43" s="411"/>
      <c r="BF43" s="411"/>
      <c r="BG43" s="411"/>
      <c r="BH43" s="411"/>
      <c r="BI43" s="396"/>
      <c r="BJ43" s="396"/>
      <c r="BK43" s="396"/>
      <c r="BL43" s="396"/>
      <c r="BM43" s="396"/>
      <c r="BN43" s="396"/>
      <c r="BO43" s="396"/>
      <c r="BP43" s="396"/>
      <c r="BQ43" s="396"/>
      <c r="BR43" s="396"/>
      <c r="BS43" s="396"/>
      <c r="BT43" s="396"/>
      <c r="BU43" s="396"/>
      <c r="BV43" s="396"/>
      <c r="BW43" s="413" t="s">
        <v>1170</v>
      </c>
      <c r="BX43" s="413" t="s">
        <v>1171</v>
      </c>
      <c r="BY43" s="412"/>
      <c r="BZ43" s="413" t="s">
        <v>1170</v>
      </c>
      <c r="CA43" s="413" t="s">
        <v>1171</v>
      </c>
      <c r="CB43" s="412"/>
      <c r="CC43" s="412" t="s">
        <v>1172</v>
      </c>
      <c r="CD43" s="413" t="s">
        <v>1173</v>
      </c>
      <c r="CE43" s="412"/>
      <c r="CF43" s="412"/>
      <c r="CG43" s="412"/>
      <c r="CH43" s="413" t="s">
        <v>1174</v>
      </c>
      <c r="CI43" s="413" t="s">
        <v>1175</v>
      </c>
      <c r="CJ43" s="413" t="s">
        <v>1176</v>
      </c>
      <c r="CK43" s="412" t="s">
        <v>1177</v>
      </c>
      <c r="CL43" s="397"/>
      <c r="CM43" s="397"/>
      <c r="CN43" s="397"/>
      <c r="CO43" s="243">
        <f t="shared" si="37"/>
        <v>0</v>
      </c>
      <c r="CP43" s="287" t="s">
        <v>176</v>
      </c>
      <c r="CQ43" s="244" t="str">
        <f t="shared" si="38"/>
        <v/>
      </c>
      <c r="CR43" s="244" t="str">
        <f t="shared" si="39"/>
        <v/>
      </c>
      <c r="CS43" s="244">
        <v>0</v>
      </c>
      <c r="CT43" s="244" t="str">
        <f t="shared" si="71"/>
        <v/>
      </c>
      <c r="CU43" s="244" t="str">
        <f t="shared" si="40"/>
        <v/>
      </c>
      <c r="CV43" s="244" t="str">
        <f t="shared" si="41"/>
        <v/>
      </c>
      <c r="CW43" s="244" t="str">
        <f t="shared" si="42"/>
        <v/>
      </c>
      <c r="CX43" s="244" t="str">
        <f t="shared" si="43"/>
        <v/>
      </c>
      <c r="CY43" s="244" t="str">
        <f t="shared" si="44"/>
        <v/>
      </c>
      <c r="CZ43" s="244" t="str">
        <f t="shared" si="45"/>
        <v/>
      </c>
      <c r="DA43" s="260"/>
      <c r="DB43" s="260"/>
      <c r="DC43" s="261"/>
      <c r="DD43" s="261"/>
      <c r="DE43" s="262"/>
      <c r="DF43" s="274">
        <f>'編號 No36.家庭成員 '!X$4</f>
        <v>1</v>
      </c>
      <c r="DG43" s="264">
        <f>'編號 No36.家庭成員 '!N$23</f>
        <v>0</v>
      </c>
      <c r="DH43" s="264">
        <f>'編號 No36.家庭成員 '!O$23</f>
        <v>0</v>
      </c>
      <c r="DI43" s="264">
        <f>'編號 No36.家庭成員 '!P$23</f>
        <v>0</v>
      </c>
      <c r="DJ43" s="264">
        <f>'編號 No36.家庭成員 '!Q$23</f>
        <v>0</v>
      </c>
      <c r="DK43" s="264">
        <f>'編號 No36.家庭成員 '!R$23</f>
        <v>0</v>
      </c>
      <c r="DL43" s="265">
        <f t="shared" si="46"/>
        <v>0</v>
      </c>
      <c r="DM43" s="265">
        <f t="shared" si="47"/>
        <v>0</v>
      </c>
      <c r="DN43" s="265">
        <f t="shared" si="48"/>
        <v>0</v>
      </c>
      <c r="DO43" s="266" t="str">
        <f t="shared" si="49"/>
        <v>身份空白</v>
      </c>
      <c r="DP43" s="266" t="str">
        <f t="shared" si="50"/>
        <v>身份空白</v>
      </c>
      <c r="DQ43" s="266" t="str">
        <f t="shared" si="51"/>
        <v>身份空白</v>
      </c>
      <c r="DR43" s="267">
        <v>0</v>
      </c>
      <c r="DS43" s="267"/>
      <c r="DT43" s="267"/>
      <c r="DU43" s="267"/>
      <c r="DV43" s="267"/>
      <c r="DW43" s="267"/>
      <c r="DX43" s="267"/>
      <c r="DY43" s="267"/>
      <c r="DZ43" s="267"/>
      <c r="EA43" s="267"/>
      <c r="EB43" s="267">
        <f t="shared" si="35"/>
        <v>0</v>
      </c>
      <c r="EC43" s="267"/>
      <c r="ED43" s="267"/>
      <c r="EE43" s="267"/>
      <c r="EF43" s="267"/>
      <c r="EG43" s="267"/>
      <c r="EH43" s="267"/>
      <c r="EI43" s="267"/>
      <c r="EJ43" s="267"/>
      <c r="EK43" s="267"/>
      <c r="EL43" s="267"/>
      <c r="EM43" s="267"/>
      <c r="EN43" s="267"/>
      <c r="EO43" s="267"/>
      <c r="EP43" s="267"/>
      <c r="EQ43" s="267"/>
      <c r="ER43" s="267"/>
      <c r="ES43" s="267"/>
      <c r="ET43" s="267"/>
      <c r="EU43" s="258"/>
      <c r="EV43" s="258"/>
      <c r="EW43" s="258"/>
      <c r="EX43" s="257" t="str">
        <f t="shared" si="52"/>
        <v/>
      </c>
      <c r="EY43" s="257" t="str">
        <f t="shared" si="53"/>
        <v/>
      </c>
      <c r="EZ43" s="257" t="str">
        <f t="shared" si="54"/>
        <v/>
      </c>
      <c r="FA43" s="258" t="str">
        <f t="shared" si="55"/>
        <v/>
      </c>
      <c r="FB43" s="258" t="str">
        <f t="shared" si="56"/>
        <v/>
      </c>
      <c r="FC43" s="258" t="str">
        <f t="shared" si="57"/>
        <v/>
      </c>
      <c r="FD43" s="258" t="str">
        <f t="shared" si="58"/>
        <v/>
      </c>
      <c r="FE43" s="258" t="str">
        <f t="shared" si="59"/>
        <v/>
      </c>
      <c r="FF43" s="258" t="str">
        <f t="shared" si="60"/>
        <v/>
      </c>
      <c r="FG43" s="258" t="str">
        <f t="shared" si="61"/>
        <v/>
      </c>
      <c r="FH43" s="258" t="str">
        <f t="shared" si="62"/>
        <v/>
      </c>
      <c r="FI43" s="257" t="str">
        <f t="shared" si="63"/>
        <v/>
      </c>
      <c r="FJ43" s="259" t="str">
        <f t="shared" si="64"/>
        <v/>
      </c>
      <c r="FK43" s="258" t="str">
        <f t="shared" si="65"/>
        <v/>
      </c>
      <c r="FL43" s="258" t="str">
        <f t="shared" si="66"/>
        <v/>
      </c>
      <c r="FM43" s="258" t="str">
        <f t="shared" si="67"/>
        <v/>
      </c>
      <c r="FN43" s="258"/>
      <c r="FO43" s="258"/>
      <c r="FP43" s="258"/>
      <c r="FQ43" s="258"/>
      <c r="FR43" s="258"/>
      <c r="FS43" s="258"/>
      <c r="FT43" s="258"/>
      <c r="FU43" s="258"/>
      <c r="FV43" s="258" t="str">
        <f t="shared" si="68"/>
        <v/>
      </c>
      <c r="FW43" s="258" t="str">
        <f t="shared" si="69"/>
        <v/>
      </c>
      <c r="FX43" s="258" t="str">
        <f t="shared" si="70"/>
        <v/>
      </c>
      <c r="FY43" s="258"/>
      <c r="FZ43" s="258"/>
      <c r="GA43" s="258"/>
      <c r="GB43" s="258"/>
      <c r="GC43" s="258"/>
      <c r="GD43" s="258"/>
      <c r="GE43" s="258"/>
      <c r="GF43" s="258"/>
      <c r="GG43" s="258"/>
      <c r="GH43" s="258"/>
      <c r="GI43" s="258"/>
      <c r="GJ43" s="258"/>
      <c r="GK43" s="258"/>
      <c r="GL43" s="258"/>
      <c r="GM43" s="258"/>
      <c r="GN43" s="258"/>
      <c r="GO43" s="258" t="s">
        <v>263</v>
      </c>
      <c r="GP43" s="258"/>
      <c r="GQ43" s="258"/>
      <c r="GR43" s="258"/>
      <c r="GS43" s="258"/>
    </row>
    <row r="44" spans="1:201" s="270" customFormat="1" ht="79.5" customHeight="1">
      <c r="A44" s="286" t="str">
        <f t="shared" si="36"/>
        <v>114學年度第一學期</v>
      </c>
      <c r="B44" s="258"/>
      <c r="C44" s="396"/>
      <c r="D44" s="271" t="s">
        <v>90</v>
      </c>
      <c r="E44" s="271"/>
      <c r="F44" s="271"/>
      <c r="G44" s="272"/>
      <c r="H44" s="397"/>
      <c r="I44" s="397"/>
      <c r="J44" s="397"/>
      <c r="K44" s="397"/>
      <c r="L44" s="397"/>
      <c r="M44" s="398"/>
      <c r="N44" s="399"/>
      <c r="O44" s="242" t="s">
        <v>906</v>
      </c>
      <c r="P44" s="272" t="s">
        <v>865</v>
      </c>
      <c r="Q44" s="400"/>
      <c r="R44" s="401"/>
      <c r="S44" s="402"/>
      <c r="T44" s="403"/>
      <c r="U44" s="403"/>
      <c r="V44" s="403"/>
      <c r="W44" s="414"/>
      <c r="X44" s="403"/>
      <c r="Y44" s="403"/>
      <c r="Z44" s="403"/>
      <c r="AA44" s="403"/>
      <c r="AB44" s="403"/>
      <c r="AC44" s="403"/>
      <c r="AD44" s="403"/>
      <c r="AE44" s="403"/>
      <c r="AF44" s="404"/>
      <c r="AG44" s="405"/>
      <c r="AH44" s="405"/>
      <c r="AI44" s="405"/>
      <c r="AJ44" s="405"/>
      <c r="AK44" s="397"/>
      <c r="AL44" s="397"/>
      <c r="AM44" s="397"/>
      <c r="AN44" s="397"/>
      <c r="AO44" s="406"/>
      <c r="AP44" s="406"/>
      <c r="AQ44" s="415"/>
      <c r="AR44" s="415"/>
      <c r="AS44" s="396"/>
      <c r="AT44" s="396"/>
      <c r="AU44" s="396"/>
      <c r="AV44" s="396"/>
      <c r="AW44" s="396"/>
      <c r="AX44" s="396"/>
      <c r="AY44" s="408"/>
      <c r="AZ44" s="408"/>
      <c r="BA44" s="408"/>
      <c r="BB44" s="408"/>
      <c r="BC44" s="416"/>
      <c r="BD44" s="410"/>
      <c r="BE44" s="411"/>
      <c r="BF44" s="411"/>
      <c r="BG44" s="411"/>
      <c r="BH44" s="411"/>
      <c r="BI44" s="396"/>
      <c r="BJ44" s="396"/>
      <c r="BK44" s="396"/>
      <c r="BL44" s="396"/>
      <c r="BM44" s="396"/>
      <c r="BN44" s="396"/>
      <c r="BO44" s="396"/>
      <c r="BP44" s="396"/>
      <c r="BQ44" s="396"/>
      <c r="BR44" s="396"/>
      <c r="BS44" s="396"/>
      <c r="BT44" s="396"/>
      <c r="BU44" s="396"/>
      <c r="BV44" s="396"/>
      <c r="BW44" s="413" t="s">
        <v>1170</v>
      </c>
      <c r="BX44" s="413" t="s">
        <v>1171</v>
      </c>
      <c r="BY44" s="412"/>
      <c r="BZ44" s="413" t="s">
        <v>1170</v>
      </c>
      <c r="CA44" s="413" t="s">
        <v>1171</v>
      </c>
      <c r="CB44" s="412"/>
      <c r="CC44" s="412" t="s">
        <v>1172</v>
      </c>
      <c r="CD44" s="413" t="s">
        <v>1173</v>
      </c>
      <c r="CE44" s="412"/>
      <c r="CF44" s="412"/>
      <c r="CG44" s="412"/>
      <c r="CH44" s="413" t="s">
        <v>1174</v>
      </c>
      <c r="CI44" s="413" t="s">
        <v>1175</v>
      </c>
      <c r="CJ44" s="413" t="s">
        <v>1176</v>
      </c>
      <c r="CK44" s="412" t="s">
        <v>1177</v>
      </c>
      <c r="CL44" s="397"/>
      <c r="CM44" s="397"/>
      <c r="CN44" s="397"/>
      <c r="CO44" s="243">
        <f t="shared" si="37"/>
        <v>0</v>
      </c>
      <c r="CP44" s="287" t="s">
        <v>176</v>
      </c>
      <c r="CQ44" s="244" t="str">
        <f t="shared" si="38"/>
        <v/>
      </c>
      <c r="CR44" s="244" t="str">
        <f t="shared" si="39"/>
        <v/>
      </c>
      <c r="CS44" s="244">
        <v>0</v>
      </c>
      <c r="CT44" s="244" t="str">
        <f t="shared" si="71"/>
        <v/>
      </c>
      <c r="CU44" s="244" t="str">
        <f t="shared" si="40"/>
        <v/>
      </c>
      <c r="CV44" s="244" t="str">
        <f t="shared" si="41"/>
        <v/>
      </c>
      <c r="CW44" s="244" t="str">
        <f t="shared" si="42"/>
        <v/>
      </c>
      <c r="CX44" s="244" t="str">
        <f t="shared" si="43"/>
        <v/>
      </c>
      <c r="CY44" s="244" t="str">
        <f t="shared" si="44"/>
        <v/>
      </c>
      <c r="CZ44" s="244" t="str">
        <f t="shared" si="45"/>
        <v/>
      </c>
      <c r="DA44" s="260"/>
      <c r="DB44" s="260"/>
      <c r="DC44" s="261"/>
      <c r="DD44" s="261"/>
      <c r="DE44" s="262"/>
      <c r="DF44" s="274">
        <f>'編號 No37.家庭成員'!X$4</f>
        <v>1</v>
      </c>
      <c r="DG44" s="264">
        <f>'編號 No37.家庭成員'!N$23</f>
        <v>0</v>
      </c>
      <c r="DH44" s="264">
        <f>'編號 No37.家庭成員'!O$23</f>
        <v>0</v>
      </c>
      <c r="DI44" s="264">
        <f>'編號 No37.家庭成員'!P$23</f>
        <v>0</v>
      </c>
      <c r="DJ44" s="264">
        <f>'編號 No37.家庭成員'!Q$23</f>
        <v>0</v>
      </c>
      <c r="DK44" s="264">
        <f>'編號 No37.家庭成員'!R$23</f>
        <v>0</v>
      </c>
      <c r="DL44" s="265">
        <f t="shared" si="46"/>
        <v>0</v>
      </c>
      <c r="DM44" s="265">
        <f t="shared" si="47"/>
        <v>0</v>
      </c>
      <c r="DN44" s="265">
        <f t="shared" si="48"/>
        <v>0</v>
      </c>
      <c r="DO44" s="266" t="str">
        <f t="shared" si="49"/>
        <v>身份空白</v>
      </c>
      <c r="DP44" s="266" t="str">
        <f t="shared" si="50"/>
        <v>身份空白</v>
      </c>
      <c r="DQ44" s="266" t="str">
        <f t="shared" si="51"/>
        <v>身份空白</v>
      </c>
      <c r="DR44" s="267">
        <v>0</v>
      </c>
      <c r="DS44" s="267"/>
      <c r="DT44" s="267"/>
      <c r="DU44" s="267"/>
      <c r="DV44" s="267"/>
      <c r="DW44" s="267"/>
      <c r="DX44" s="267"/>
      <c r="DY44" s="267"/>
      <c r="DZ44" s="267"/>
      <c r="EA44" s="267"/>
      <c r="EB44" s="267">
        <f t="shared" si="35"/>
        <v>0</v>
      </c>
      <c r="EC44" s="267"/>
      <c r="ED44" s="267"/>
      <c r="EE44" s="267"/>
      <c r="EF44" s="267"/>
      <c r="EG44" s="267"/>
      <c r="EH44" s="267"/>
      <c r="EI44" s="267"/>
      <c r="EJ44" s="267"/>
      <c r="EK44" s="267"/>
      <c r="EL44" s="267"/>
      <c r="EM44" s="267"/>
      <c r="EN44" s="267"/>
      <c r="EO44" s="267"/>
      <c r="EP44" s="267"/>
      <c r="EQ44" s="267"/>
      <c r="ER44" s="267"/>
      <c r="ES44" s="267"/>
      <c r="ET44" s="267"/>
      <c r="EU44" s="258"/>
      <c r="EV44" s="258"/>
      <c r="EW44" s="258"/>
      <c r="EX44" s="257" t="str">
        <f t="shared" si="52"/>
        <v/>
      </c>
      <c r="EY44" s="257" t="str">
        <f t="shared" si="53"/>
        <v/>
      </c>
      <c r="EZ44" s="257" t="str">
        <f t="shared" si="54"/>
        <v/>
      </c>
      <c r="FA44" s="258" t="str">
        <f t="shared" si="55"/>
        <v/>
      </c>
      <c r="FB44" s="258" t="str">
        <f t="shared" si="56"/>
        <v/>
      </c>
      <c r="FC44" s="258" t="str">
        <f t="shared" si="57"/>
        <v/>
      </c>
      <c r="FD44" s="258" t="str">
        <f t="shared" si="58"/>
        <v/>
      </c>
      <c r="FE44" s="258" t="str">
        <f t="shared" si="59"/>
        <v/>
      </c>
      <c r="FF44" s="258" t="str">
        <f t="shared" si="60"/>
        <v/>
      </c>
      <c r="FG44" s="258" t="str">
        <f t="shared" si="61"/>
        <v/>
      </c>
      <c r="FH44" s="258" t="str">
        <f t="shared" si="62"/>
        <v/>
      </c>
      <c r="FI44" s="257" t="str">
        <f t="shared" si="63"/>
        <v/>
      </c>
      <c r="FJ44" s="259" t="str">
        <f t="shared" si="64"/>
        <v/>
      </c>
      <c r="FK44" s="258" t="str">
        <f t="shared" si="65"/>
        <v/>
      </c>
      <c r="FL44" s="258" t="str">
        <f t="shared" si="66"/>
        <v/>
      </c>
      <c r="FM44" s="258" t="str">
        <f t="shared" si="67"/>
        <v/>
      </c>
      <c r="FN44" s="258"/>
      <c r="FO44" s="258"/>
      <c r="FP44" s="258"/>
      <c r="FQ44" s="258"/>
      <c r="FR44" s="258"/>
      <c r="FS44" s="258"/>
      <c r="FT44" s="258"/>
      <c r="FU44" s="258"/>
      <c r="FV44" s="258" t="str">
        <f t="shared" si="68"/>
        <v/>
      </c>
      <c r="FW44" s="258" t="str">
        <f t="shared" si="69"/>
        <v/>
      </c>
      <c r="FX44" s="258" t="str">
        <f t="shared" si="70"/>
        <v/>
      </c>
      <c r="FY44" s="258"/>
      <c r="FZ44" s="258"/>
      <c r="GA44" s="258"/>
      <c r="GB44" s="258"/>
      <c r="GC44" s="258"/>
      <c r="GD44" s="258"/>
      <c r="GE44" s="258"/>
      <c r="GF44" s="258"/>
      <c r="GG44" s="258"/>
      <c r="GH44" s="258"/>
      <c r="GI44" s="258"/>
      <c r="GJ44" s="258"/>
      <c r="GK44" s="258"/>
      <c r="GL44" s="258"/>
      <c r="GM44" s="258"/>
      <c r="GN44" s="258"/>
      <c r="GO44" s="258" t="s">
        <v>263</v>
      </c>
      <c r="GP44" s="258"/>
      <c r="GQ44" s="258"/>
      <c r="GR44" s="258"/>
      <c r="GS44" s="258"/>
    </row>
    <row r="45" spans="1:201" s="270" customFormat="1" ht="79.5" customHeight="1">
      <c r="A45" s="286" t="str">
        <f t="shared" si="36"/>
        <v>114學年度第一學期</v>
      </c>
      <c r="B45" s="258"/>
      <c r="C45" s="396"/>
      <c r="D45" s="271" t="s">
        <v>91</v>
      </c>
      <c r="E45" s="271"/>
      <c r="F45" s="271"/>
      <c r="G45" s="272"/>
      <c r="H45" s="397"/>
      <c r="I45" s="397"/>
      <c r="J45" s="397"/>
      <c r="K45" s="397"/>
      <c r="L45" s="397"/>
      <c r="M45" s="398"/>
      <c r="N45" s="399"/>
      <c r="O45" s="242" t="s">
        <v>906</v>
      </c>
      <c r="P45" s="272" t="s">
        <v>865</v>
      </c>
      <c r="Q45" s="400"/>
      <c r="R45" s="401"/>
      <c r="S45" s="402"/>
      <c r="T45" s="403"/>
      <c r="U45" s="403"/>
      <c r="V45" s="403"/>
      <c r="W45" s="414"/>
      <c r="X45" s="403"/>
      <c r="Y45" s="403"/>
      <c r="Z45" s="403"/>
      <c r="AA45" s="403"/>
      <c r="AB45" s="403"/>
      <c r="AC45" s="403"/>
      <c r="AD45" s="403"/>
      <c r="AE45" s="403"/>
      <c r="AF45" s="404"/>
      <c r="AG45" s="405"/>
      <c r="AH45" s="405"/>
      <c r="AI45" s="405"/>
      <c r="AJ45" s="405"/>
      <c r="AK45" s="397"/>
      <c r="AL45" s="397"/>
      <c r="AM45" s="397"/>
      <c r="AN45" s="397"/>
      <c r="AO45" s="406"/>
      <c r="AP45" s="406"/>
      <c r="AQ45" s="415"/>
      <c r="AR45" s="415"/>
      <c r="AS45" s="396"/>
      <c r="AT45" s="396"/>
      <c r="AU45" s="396"/>
      <c r="AV45" s="396"/>
      <c r="AW45" s="396"/>
      <c r="AX45" s="396"/>
      <c r="AY45" s="408"/>
      <c r="AZ45" s="408"/>
      <c r="BA45" s="408"/>
      <c r="BB45" s="408"/>
      <c r="BC45" s="416"/>
      <c r="BD45" s="410"/>
      <c r="BE45" s="411"/>
      <c r="BF45" s="411"/>
      <c r="BG45" s="411"/>
      <c r="BH45" s="411"/>
      <c r="BI45" s="396"/>
      <c r="BJ45" s="396"/>
      <c r="BK45" s="396"/>
      <c r="BL45" s="396"/>
      <c r="BM45" s="396"/>
      <c r="BN45" s="396"/>
      <c r="BO45" s="396"/>
      <c r="BP45" s="396"/>
      <c r="BQ45" s="396"/>
      <c r="BR45" s="396"/>
      <c r="BS45" s="396"/>
      <c r="BT45" s="396"/>
      <c r="BU45" s="396"/>
      <c r="BV45" s="396"/>
      <c r="BW45" s="413" t="s">
        <v>1170</v>
      </c>
      <c r="BX45" s="413" t="s">
        <v>1171</v>
      </c>
      <c r="BY45" s="412"/>
      <c r="BZ45" s="413" t="s">
        <v>1170</v>
      </c>
      <c r="CA45" s="413" t="s">
        <v>1171</v>
      </c>
      <c r="CB45" s="412"/>
      <c r="CC45" s="412" t="s">
        <v>1172</v>
      </c>
      <c r="CD45" s="413" t="s">
        <v>1173</v>
      </c>
      <c r="CE45" s="412"/>
      <c r="CF45" s="412"/>
      <c r="CG45" s="412"/>
      <c r="CH45" s="413" t="s">
        <v>1174</v>
      </c>
      <c r="CI45" s="413" t="s">
        <v>1175</v>
      </c>
      <c r="CJ45" s="413" t="s">
        <v>1176</v>
      </c>
      <c r="CK45" s="412" t="s">
        <v>1177</v>
      </c>
      <c r="CL45" s="397"/>
      <c r="CM45" s="397"/>
      <c r="CN45" s="397"/>
      <c r="CO45" s="243">
        <f t="shared" si="37"/>
        <v>0</v>
      </c>
      <c r="CP45" s="287" t="s">
        <v>176</v>
      </c>
      <c r="CQ45" s="244" t="str">
        <f t="shared" si="38"/>
        <v/>
      </c>
      <c r="CR45" s="244" t="str">
        <f t="shared" si="39"/>
        <v/>
      </c>
      <c r="CS45" s="244">
        <v>0</v>
      </c>
      <c r="CT45" s="244" t="str">
        <f t="shared" si="71"/>
        <v/>
      </c>
      <c r="CU45" s="244" t="str">
        <f t="shared" si="40"/>
        <v/>
      </c>
      <c r="CV45" s="244" t="str">
        <f t="shared" si="41"/>
        <v/>
      </c>
      <c r="CW45" s="244" t="str">
        <f t="shared" si="42"/>
        <v/>
      </c>
      <c r="CX45" s="244" t="str">
        <f t="shared" si="43"/>
        <v/>
      </c>
      <c r="CY45" s="244" t="str">
        <f t="shared" si="44"/>
        <v/>
      </c>
      <c r="CZ45" s="244" t="str">
        <f t="shared" si="45"/>
        <v/>
      </c>
      <c r="DA45" s="260"/>
      <c r="DB45" s="260"/>
      <c r="DC45" s="261"/>
      <c r="DD45" s="261"/>
      <c r="DE45" s="262"/>
      <c r="DF45" s="274">
        <f>'編號 No38.家庭成員'!X$4</f>
        <v>1</v>
      </c>
      <c r="DG45" s="264">
        <f>'編號 No38.家庭成員'!N$23</f>
        <v>0</v>
      </c>
      <c r="DH45" s="264">
        <f>'編號 No38.家庭成員'!O$23</f>
        <v>0</v>
      </c>
      <c r="DI45" s="264">
        <f>'編號 No38.家庭成員'!P$23</f>
        <v>0</v>
      </c>
      <c r="DJ45" s="264">
        <f>'編號 No38.家庭成員'!Q$23</f>
        <v>0</v>
      </c>
      <c r="DK45" s="264">
        <f>'編號 No38.家庭成員'!R$23</f>
        <v>0</v>
      </c>
      <c r="DL45" s="265">
        <f t="shared" si="46"/>
        <v>0</v>
      </c>
      <c r="DM45" s="265">
        <f t="shared" si="47"/>
        <v>0</v>
      </c>
      <c r="DN45" s="265">
        <f t="shared" si="48"/>
        <v>0</v>
      </c>
      <c r="DO45" s="266" t="str">
        <f t="shared" si="49"/>
        <v>身份空白</v>
      </c>
      <c r="DP45" s="266" t="str">
        <f t="shared" si="50"/>
        <v>身份空白</v>
      </c>
      <c r="DQ45" s="266" t="str">
        <f t="shared" si="51"/>
        <v>身份空白</v>
      </c>
      <c r="DR45" s="267">
        <v>0</v>
      </c>
      <c r="DS45" s="267"/>
      <c r="DT45" s="267"/>
      <c r="DU45" s="267"/>
      <c r="DV45" s="267"/>
      <c r="DW45" s="267"/>
      <c r="DX45" s="267"/>
      <c r="DY45" s="267"/>
      <c r="DZ45" s="267"/>
      <c r="EA45" s="267"/>
      <c r="EB45" s="267">
        <f t="shared" si="35"/>
        <v>0</v>
      </c>
      <c r="EC45" s="267"/>
      <c r="ED45" s="267"/>
      <c r="EE45" s="267"/>
      <c r="EF45" s="267"/>
      <c r="EG45" s="267"/>
      <c r="EH45" s="267"/>
      <c r="EI45" s="267"/>
      <c r="EJ45" s="267"/>
      <c r="EK45" s="267"/>
      <c r="EL45" s="267"/>
      <c r="EM45" s="267"/>
      <c r="EN45" s="267"/>
      <c r="EO45" s="267"/>
      <c r="EP45" s="267"/>
      <c r="EQ45" s="267"/>
      <c r="ER45" s="267"/>
      <c r="ES45" s="267"/>
      <c r="ET45" s="267"/>
      <c r="EU45" s="258"/>
      <c r="EV45" s="258"/>
      <c r="EW45" s="258"/>
      <c r="EX45" s="257" t="str">
        <f t="shared" si="52"/>
        <v/>
      </c>
      <c r="EY45" s="257" t="str">
        <f t="shared" si="53"/>
        <v/>
      </c>
      <c r="EZ45" s="257" t="str">
        <f t="shared" si="54"/>
        <v/>
      </c>
      <c r="FA45" s="258" t="str">
        <f t="shared" si="55"/>
        <v/>
      </c>
      <c r="FB45" s="258" t="str">
        <f t="shared" si="56"/>
        <v/>
      </c>
      <c r="FC45" s="258" t="str">
        <f t="shared" si="57"/>
        <v/>
      </c>
      <c r="FD45" s="258" t="str">
        <f t="shared" si="58"/>
        <v/>
      </c>
      <c r="FE45" s="258" t="str">
        <f t="shared" si="59"/>
        <v/>
      </c>
      <c r="FF45" s="258" t="str">
        <f t="shared" si="60"/>
        <v/>
      </c>
      <c r="FG45" s="258" t="str">
        <f t="shared" si="61"/>
        <v/>
      </c>
      <c r="FH45" s="258" t="str">
        <f t="shared" si="62"/>
        <v/>
      </c>
      <c r="FI45" s="257" t="str">
        <f t="shared" si="63"/>
        <v/>
      </c>
      <c r="FJ45" s="259" t="str">
        <f t="shared" si="64"/>
        <v/>
      </c>
      <c r="FK45" s="258" t="str">
        <f t="shared" si="65"/>
        <v/>
      </c>
      <c r="FL45" s="258" t="str">
        <f t="shared" si="66"/>
        <v/>
      </c>
      <c r="FM45" s="258" t="str">
        <f t="shared" si="67"/>
        <v/>
      </c>
      <c r="FN45" s="258"/>
      <c r="FO45" s="258"/>
      <c r="FP45" s="258"/>
      <c r="FQ45" s="258"/>
      <c r="FR45" s="258"/>
      <c r="FS45" s="258"/>
      <c r="FT45" s="258"/>
      <c r="FU45" s="258"/>
      <c r="FV45" s="258" t="str">
        <f t="shared" si="68"/>
        <v/>
      </c>
      <c r="FW45" s="258" t="str">
        <f t="shared" si="69"/>
        <v/>
      </c>
      <c r="FX45" s="258" t="str">
        <f t="shared" si="70"/>
        <v/>
      </c>
      <c r="FY45" s="258"/>
      <c r="FZ45" s="258"/>
      <c r="GA45" s="258"/>
      <c r="GB45" s="258"/>
      <c r="GC45" s="258"/>
      <c r="GD45" s="258"/>
      <c r="GE45" s="258"/>
      <c r="GF45" s="258"/>
      <c r="GG45" s="258"/>
      <c r="GH45" s="258"/>
      <c r="GI45" s="258"/>
      <c r="GJ45" s="258"/>
      <c r="GK45" s="258"/>
      <c r="GL45" s="258"/>
      <c r="GM45" s="258"/>
      <c r="GN45" s="258"/>
      <c r="GO45" s="258" t="s">
        <v>263</v>
      </c>
      <c r="GP45" s="258"/>
      <c r="GQ45" s="258"/>
      <c r="GR45" s="258"/>
      <c r="GS45" s="258"/>
    </row>
    <row r="46" spans="1:201" s="270" customFormat="1" ht="79.5" customHeight="1">
      <c r="A46" s="286" t="str">
        <f t="shared" si="36"/>
        <v>114學年度第一學期</v>
      </c>
      <c r="B46" s="258"/>
      <c r="C46" s="396"/>
      <c r="D46" s="271" t="s">
        <v>92</v>
      </c>
      <c r="E46" s="271"/>
      <c r="F46" s="271"/>
      <c r="G46" s="272"/>
      <c r="H46" s="397"/>
      <c r="I46" s="397"/>
      <c r="J46" s="397"/>
      <c r="K46" s="397"/>
      <c r="L46" s="397"/>
      <c r="M46" s="398"/>
      <c r="N46" s="399"/>
      <c r="O46" s="242" t="s">
        <v>906</v>
      </c>
      <c r="P46" s="272" t="s">
        <v>865</v>
      </c>
      <c r="Q46" s="400"/>
      <c r="R46" s="401"/>
      <c r="S46" s="402"/>
      <c r="T46" s="403"/>
      <c r="U46" s="403"/>
      <c r="V46" s="403"/>
      <c r="W46" s="414"/>
      <c r="X46" s="403"/>
      <c r="Y46" s="403"/>
      <c r="Z46" s="403"/>
      <c r="AA46" s="403"/>
      <c r="AB46" s="403"/>
      <c r="AC46" s="403"/>
      <c r="AD46" s="403"/>
      <c r="AE46" s="403"/>
      <c r="AF46" s="404"/>
      <c r="AG46" s="405"/>
      <c r="AH46" s="405"/>
      <c r="AI46" s="405"/>
      <c r="AJ46" s="405"/>
      <c r="AK46" s="397"/>
      <c r="AL46" s="397"/>
      <c r="AM46" s="397"/>
      <c r="AN46" s="397"/>
      <c r="AO46" s="406"/>
      <c r="AP46" s="406"/>
      <c r="AQ46" s="415"/>
      <c r="AR46" s="415"/>
      <c r="AS46" s="396"/>
      <c r="AT46" s="396"/>
      <c r="AU46" s="396"/>
      <c r="AV46" s="396"/>
      <c r="AW46" s="396"/>
      <c r="AX46" s="396"/>
      <c r="AY46" s="408"/>
      <c r="AZ46" s="408"/>
      <c r="BA46" s="408"/>
      <c r="BB46" s="408"/>
      <c r="BC46" s="416"/>
      <c r="BD46" s="410"/>
      <c r="BE46" s="411"/>
      <c r="BF46" s="411"/>
      <c r="BG46" s="411"/>
      <c r="BH46" s="411"/>
      <c r="BI46" s="396"/>
      <c r="BJ46" s="396"/>
      <c r="BK46" s="396"/>
      <c r="BL46" s="396"/>
      <c r="BM46" s="396"/>
      <c r="BN46" s="396"/>
      <c r="BO46" s="396"/>
      <c r="BP46" s="396"/>
      <c r="BQ46" s="396"/>
      <c r="BR46" s="396"/>
      <c r="BS46" s="396"/>
      <c r="BT46" s="396"/>
      <c r="BU46" s="396"/>
      <c r="BV46" s="396"/>
      <c r="BW46" s="413" t="s">
        <v>1170</v>
      </c>
      <c r="BX46" s="413" t="s">
        <v>1171</v>
      </c>
      <c r="BY46" s="412"/>
      <c r="BZ46" s="413" t="s">
        <v>1170</v>
      </c>
      <c r="CA46" s="413" t="s">
        <v>1171</v>
      </c>
      <c r="CB46" s="412"/>
      <c r="CC46" s="412" t="s">
        <v>1172</v>
      </c>
      <c r="CD46" s="413" t="s">
        <v>1173</v>
      </c>
      <c r="CE46" s="412"/>
      <c r="CF46" s="412"/>
      <c r="CG46" s="412"/>
      <c r="CH46" s="413" t="s">
        <v>1174</v>
      </c>
      <c r="CI46" s="413" t="s">
        <v>1175</v>
      </c>
      <c r="CJ46" s="413" t="s">
        <v>1176</v>
      </c>
      <c r="CK46" s="412" t="s">
        <v>1177</v>
      </c>
      <c r="CL46" s="397"/>
      <c r="CM46" s="397"/>
      <c r="CN46" s="397"/>
      <c r="CO46" s="243">
        <f t="shared" si="37"/>
        <v>0</v>
      </c>
      <c r="CP46" s="287" t="s">
        <v>176</v>
      </c>
      <c r="CQ46" s="244" t="str">
        <f t="shared" si="38"/>
        <v/>
      </c>
      <c r="CR46" s="244" t="str">
        <f t="shared" si="39"/>
        <v/>
      </c>
      <c r="CS46" s="244">
        <v>0</v>
      </c>
      <c r="CT46" s="244" t="str">
        <f t="shared" si="71"/>
        <v/>
      </c>
      <c r="CU46" s="244" t="str">
        <f t="shared" si="40"/>
        <v/>
      </c>
      <c r="CV46" s="244" t="str">
        <f t="shared" si="41"/>
        <v/>
      </c>
      <c r="CW46" s="244" t="str">
        <f t="shared" si="42"/>
        <v/>
      </c>
      <c r="CX46" s="244" t="str">
        <f t="shared" si="43"/>
        <v/>
      </c>
      <c r="CY46" s="244" t="str">
        <f t="shared" si="44"/>
        <v/>
      </c>
      <c r="CZ46" s="244" t="str">
        <f t="shared" si="45"/>
        <v/>
      </c>
      <c r="DA46" s="260"/>
      <c r="DB46" s="260"/>
      <c r="DC46" s="261"/>
      <c r="DD46" s="261"/>
      <c r="DE46" s="262"/>
      <c r="DF46" s="274">
        <f>'編號 No39.家庭成員'!X$4</f>
        <v>1</v>
      </c>
      <c r="DG46" s="264">
        <f>'編號 No39.家庭成員'!N$23</f>
        <v>0</v>
      </c>
      <c r="DH46" s="264">
        <f>'編號 No39.家庭成員'!O$23</f>
        <v>0</v>
      </c>
      <c r="DI46" s="264">
        <f>'編號 No39.家庭成員'!P$23</f>
        <v>0</v>
      </c>
      <c r="DJ46" s="264">
        <f>'編號 No39.家庭成員'!Q$23</f>
        <v>0</v>
      </c>
      <c r="DK46" s="264">
        <f>'編號 No39.家庭成員'!R$23</f>
        <v>0</v>
      </c>
      <c r="DL46" s="265">
        <f t="shared" si="46"/>
        <v>0</v>
      </c>
      <c r="DM46" s="265">
        <f t="shared" si="47"/>
        <v>0</v>
      </c>
      <c r="DN46" s="265">
        <f t="shared" si="48"/>
        <v>0</v>
      </c>
      <c r="DO46" s="266" t="str">
        <f t="shared" si="49"/>
        <v>身份空白</v>
      </c>
      <c r="DP46" s="266" t="str">
        <f t="shared" si="50"/>
        <v>身份空白</v>
      </c>
      <c r="DQ46" s="266" t="str">
        <f t="shared" si="51"/>
        <v>身份空白</v>
      </c>
      <c r="DR46" s="267">
        <v>0</v>
      </c>
      <c r="DS46" s="267"/>
      <c r="DT46" s="267"/>
      <c r="DU46" s="267"/>
      <c r="DV46" s="267"/>
      <c r="DW46" s="267"/>
      <c r="DX46" s="267"/>
      <c r="DY46" s="267"/>
      <c r="DZ46" s="267"/>
      <c r="EA46" s="267"/>
      <c r="EB46" s="267">
        <f t="shared" si="35"/>
        <v>0</v>
      </c>
      <c r="EC46" s="267"/>
      <c r="ED46" s="267"/>
      <c r="EE46" s="267"/>
      <c r="EF46" s="267"/>
      <c r="EG46" s="267"/>
      <c r="EH46" s="267"/>
      <c r="EI46" s="267"/>
      <c r="EJ46" s="267"/>
      <c r="EK46" s="267"/>
      <c r="EL46" s="267"/>
      <c r="EM46" s="267"/>
      <c r="EN46" s="267"/>
      <c r="EO46" s="267"/>
      <c r="EP46" s="267"/>
      <c r="EQ46" s="267"/>
      <c r="ER46" s="267"/>
      <c r="ES46" s="267"/>
      <c r="ET46" s="267"/>
      <c r="EU46" s="258"/>
      <c r="EV46" s="258"/>
      <c r="EW46" s="258"/>
      <c r="EX46" s="257" t="str">
        <f t="shared" si="52"/>
        <v/>
      </c>
      <c r="EY46" s="257" t="str">
        <f t="shared" si="53"/>
        <v/>
      </c>
      <c r="EZ46" s="257" t="str">
        <f t="shared" si="54"/>
        <v/>
      </c>
      <c r="FA46" s="258" t="str">
        <f t="shared" si="55"/>
        <v/>
      </c>
      <c r="FB46" s="258" t="str">
        <f t="shared" si="56"/>
        <v/>
      </c>
      <c r="FC46" s="258" t="str">
        <f t="shared" si="57"/>
        <v/>
      </c>
      <c r="FD46" s="258" t="str">
        <f t="shared" si="58"/>
        <v/>
      </c>
      <c r="FE46" s="258" t="str">
        <f t="shared" si="59"/>
        <v/>
      </c>
      <c r="FF46" s="258" t="str">
        <f t="shared" si="60"/>
        <v/>
      </c>
      <c r="FG46" s="258" t="str">
        <f t="shared" si="61"/>
        <v/>
      </c>
      <c r="FH46" s="258" t="str">
        <f t="shared" si="62"/>
        <v/>
      </c>
      <c r="FI46" s="257" t="str">
        <f t="shared" si="63"/>
        <v/>
      </c>
      <c r="FJ46" s="259" t="str">
        <f t="shared" si="64"/>
        <v/>
      </c>
      <c r="FK46" s="258" t="str">
        <f t="shared" si="65"/>
        <v/>
      </c>
      <c r="FL46" s="258" t="str">
        <f t="shared" si="66"/>
        <v/>
      </c>
      <c r="FM46" s="258" t="str">
        <f t="shared" si="67"/>
        <v/>
      </c>
      <c r="FN46" s="258"/>
      <c r="FO46" s="258"/>
      <c r="FP46" s="258"/>
      <c r="FQ46" s="258"/>
      <c r="FR46" s="258"/>
      <c r="FS46" s="258"/>
      <c r="FT46" s="258"/>
      <c r="FU46" s="258"/>
      <c r="FV46" s="258" t="str">
        <f t="shared" si="68"/>
        <v/>
      </c>
      <c r="FW46" s="258" t="str">
        <f t="shared" si="69"/>
        <v/>
      </c>
      <c r="FX46" s="258" t="str">
        <f t="shared" si="70"/>
        <v/>
      </c>
      <c r="FY46" s="258"/>
      <c r="FZ46" s="258"/>
      <c r="GA46" s="258"/>
      <c r="GB46" s="258"/>
      <c r="GC46" s="258"/>
      <c r="GD46" s="258"/>
      <c r="GE46" s="258"/>
      <c r="GF46" s="258"/>
      <c r="GG46" s="258"/>
      <c r="GH46" s="258"/>
      <c r="GI46" s="258"/>
      <c r="GJ46" s="258"/>
      <c r="GK46" s="258"/>
      <c r="GL46" s="258"/>
      <c r="GM46" s="258"/>
      <c r="GN46" s="258"/>
      <c r="GO46" s="258" t="s">
        <v>263</v>
      </c>
      <c r="GP46" s="258"/>
      <c r="GQ46" s="258"/>
      <c r="GR46" s="258"/>
      <c r="GS46" s="258"/>
    </row>
    <row r="47" spans="1:201" s="270" customFormat="1" ht="79.5" customHeight="1">
      <c r="A47" s="286" t="str">
        <f t="shared" si="36"/>
        <v>114學年度第一學期</v>
      </c>
      <c r="B47" s="258"/>
      <c r="C47" s="396"/>
      <c r="D47" s="271" t="s">
        <v>93</v>
      </c>
      <c r="E47" s="271"/>
      <c r="F47" s="271"/>
      <c r="G47" s="272"/>
      <c r="H47" s="397"/>
      <c r="I47" s="397"/>
      <c r="J47" s="397"/>
      <c r="K47" s="397"/>
      <c r="L47" s="397"/>
      <c r="M47" s="398"/>
      <c r="N47" s="399"/>
      <c r="O47" s="242" t="s">
        <v>906</v>
      </c>
      <c r="P47" s="272" t="s">
        <v>865</v>
      </c>
      <c r="Q47" s="400"/>
      <c r="R47" s="401"/>
      <c r="S47" s="402"/>
      <c r="T47" s="403"/>
      <c r="U47" s="403"/>
      <c r="V47" s="403"/>
      <c r="W47" s="414"/>
      <c r="X47" s="403"/>
      <c r="Y47" s="403"/>
      <c r="Z47" s="403"/>
      <c r="AA47" s="403"/>
      <c r="AB47" s="403"/>
      <c r="AC47" s="403"/>
      <c r="AD47" s="403"/>
      <c r="AE47" s="403"/>
      <c r="AF47" s="404"/>
      <c r="AG47" s="405"/>
      <c r="AH47" s="405"/>
      <c r="AI47" s="405"/>
      <c r="AJ47" s="405"/>
      <c r="AK47" s="397"/>
      <c r="AL47" s="397"/>
      <c r="AM47" s="397"/>
      <c r="AN47" s="397"/>
      <c r="AO47" s="406"/>
      <c r="AP47" s="406"/>
      <c r="AQ47" s="415"/>
      <c r="AR47" s="415"/>
      <c r="AS47" s="396"/>
      <c r="AT47" s="396"/>
      <c r="AU47" s="396"/>
      <c r="AV47" s="396"/>
      <c r="AW47" s="396"/>
      <c r="AX47" s="396"/>
      <c r="AY47" s="408"/>
      <c r="AZ47" s="408"/>
      <c r="BA47" s="408"/>
      <c r="BB47" s="408"/>
      <c r="BC47" s="416"/>
      <c r="BD47" s="410"/>
      <c r="BE47" s="411"/>
      <c r="BF47" s="411"/>
      <c r="BG47" s="411"/>
      <c r="BH47" s="411"/>
      <c r="BI47" s="396"/>
      <c r="BJ47" s="396"/>
      <c r="BK47" s="396"/>
      <c r="BL47" s="396"/>
      <c r="BM47" s="396"/>
      <c r="BN47" s="396"/>
      <c r="BO47" s="396"/>
      <c r="BP47" s="396"/>
      <c r="BQ47" s="396"/>
      <c r="BR47" s="396"/>
      <c r="BS47" s="396"/>
      <c r="BT47" s="396"/>
      <c r="BU47" s="396"/>
      <c r="BV47" s="396"/>
      <c r="BW47" s="413" t="s">
        <v>1170</v>
      </c>
      <c r="BX47" s="413" t="s">
        <v>1171</v>
      </c>
      <c r="BY47" s="412"/>
      <c r="BZ47" s="413" t="s">
        <v>1170</v>
      </c>
      <c r="CA47" s="413" t="s">
        <v>1171</v>
      </c>
      <c r="CB47" s="412"/>
      <c r="CC47" s="412" t="s">
        <v>1172</v>
      </c>
      <c r="CD47" s="413" t="s">
        <v>1173</v>
      </c>
      <c r="CE47" s="412"/>
      <c r="CF47" s="412"/>
      <c r="CG47" s="412"/>
      <c r="CH47" s="413" t="s">
        <v>1174</v>
      </c>
      <c r="CI47" s="413" t="s">
        <v>1175</v>
      </c>
      <c r="CJ47" s="413" t="s">
        <v>1176</v>
      </c>
      <c r="CK47" s="412" t="s">
        <v>1177</v>
      </c>
      <c r="CL47" s="397"/>
      <c r="CM47" s="397"/>
      <c r="CN47" s="397"/>
      <c r="CO47" s="243">
        <f t="shared" si="37"/>
        <v>0</v>
      </c>
      <c r="CP47" s="287" t="s">
        <v>176</v>
      </c>
      <c r="CQ47" s="244" t="str">
        <f t="shared" si="38"/>
        <v/>
      </c>
      <c r="CR47" s="244" t="str">
        <f t="shared" si="39"/>
        <v/>
      </c>
      <c r="CS47" s="244">
        <v>0</v>
      </c>
      <c r="CT47" s="244" t="str">
        <f t="shared" si="71"/>
        <v/>
      </c>
      <c r="CU47" s="244" t="str">
        <f t="shared" si="40"/>
        <v/>
      </c>
      <c r="CV47" s="244" t="str">
        <f t="shared" si="41"/>
        <v/>
      </c>
      <c r="CW47" s="244" t="str">
        <f t="shared" si="42"/>
        <v/>
      </c>
      <c r="CX47" s="244" t="str">
        <f t="shared" si="43"/>
        <v/>
      </c>
      <c r="CY47" s="244" t="str">
        <f t="shared" si="44"/>
        <v/>
      </c>
      <c r="CZ47" s="244" t="str">
        <f t="shared" si="45"/>
        <v/>
      </c>
      <c r="DA47" s="260"/>
      <c r="DB47" s="260"/>
      <c r="DC47" s="261"/>
      <c r="DD47" s="261"/>
      <c r="DE47" s="262"/>
      <c r="DF47" s="274">
        <f>'編號 No40.家庭成員'!X$4</f>
        <v>1</v>
      </c>
      <c r="DG47" s="264">
        <f>'編號 No40.家庭成員'!N$23</f>
        <v>0</v>
      </c>
      <c r="DH47" s="264">
        <f>'編號 No40.家庭成員'!O$23</f>
        <v>0</v>
      </c>
      <c r="DI47" s="264">
        <f>'編號 No40.家庭成員'!P$23</f>
        <v>0</v>
      </c>
      <c r="DJ47" s="264">
        <f>'編號 No40.家庭成員'!Q$23</f>
        <v>0</v>
      </c>
      <c r="DK47" s="264">
        <f>'編號 No40.家庭成員'!R$23</f>
        <v>0</v>
      </c>
      <c r="DL47" s="265">
        <f t="shared" si="46"/>
        <v>0</v>
      </c>
      <c r="DM47" s="265">
        <f t="shared" si="47"/>
        <v>0</v>
      </c>
      <c r="DN47" s="265">
        <f t="shared" si="48"/>
        <v>0</v>
      </c>
      <c r="DO47" s="266" t="str">
        <f t="shared" si="49"/>
        <v>身份空白</v>
      </c>
      <c r="DP47" s="266" t="str">
        <f t="shared" si="50"/>
        <v>身份空白</v>
      </c>
      <c r="DQ47" s="266" t="str">
        <f t="shared" si="51"/>
        <v>身份空白</v>
      </c>
      <c r="DR47" s="267">
        <v>0</v>
      </c>
      <c r="DS47" s="267"/>
      <c r="DT47" s="267"/>
      <c r="DU47" s="267"/>
      <c r="DV47" s="267"/>
      <c r="DW47" s="267"/>
      <c r="DX47" s="267"/>
      <c r="DY47" s="267"/>
      <c r="DZ47" s="267"/>
      <c r="EA47" s="267"/>
      <c r="EB47" s="267">
        <f t="shared" si="35"/>
        <v>0</v>
      </c>
      <c r="EC47" s="267"/>
      <c r="ED47" s="267"/>
      <c r="EE47" s="267"/>
      <c r="EF47" s="267"/>
      <c r="EG47" s="267"/>
      <c r="EH47" s="267"/>
      <c r="EI47" s="267"/>
      <c r="EJ47" s="267"/>
      <c r="EK47" s="267"/>
      <c r="EL47" s="267"/>
      <c r="EM47" s="267"/>
      <c r="EN47" s="267"/>
      <c r="EO47" s="267"/>
      <c r="EP47" s="267"/>
      <c r="EQ47" s="267"/>
      <c r="ER47" s="267"/>
      <c r="ES47" s="267"/>
      <c r="ET47" s="267"/>
      <c r="EU47" s="258"/>
      <c r="EV47" s="258"/>
      <c r="EW47" s="258"/>
      <c r="EX47" s="257" t="str">
        <f t="shared" si="52"/>
        <v/>
      </c>
      <c r="EY47" s="257" t="str">
        <f t="shared" si="53"/>
        <v/>
      </c>
      <c r="EZ47" s="257" t="str">
        <f t="shared" si="54"/>
        <v/>
      </c>
      <c r="FA47" s="258" t="str">
        <f t="shared" si="55"/>
        <v/>
      </c>
      <c r="FB47" s="258" t="str">
        <f t="shared" si="56"/>
        <v/>
      </c>
      <c r="FC47" s="258" t="str">
        <f t="shared" si="57"/>
        <v/>
      </c>
      <c r="FD47" s="258" t="str">
        <f t="shared" si="58"/>
        <v/>
      </c>
      <c r="FE47" s="258" t="str">
        <f t="shared" si="59"/>
        <v/>
      </c>
      <c r="FF47" s="258" t="str">
        <f t="shared" si="60"/>
        <v/>
      </c>
      <c r="FG47" s="258" t="str">
        <f t="shared" si="61"/>
        <v/>
      </c>
      <c r="FH47" s="258" t="str">
        <f t="shared" si="62"/>
        <v/>
      </c>
      <c r="FI47" s="257" t="str">
        <f t="shared" si="63"/>
        <v/>
      </c>
      <c r="FJ47" s="259" t="str">
        <f t="shared" si="64"/>
        <v/>
      </c>
      <c r="FK47" s="258" t="str">
        <f t="shared" si="65"/>
        <v/>
      </c>
      <c r="FL47" s="258" t="str">
        <f t="shared" si="66"/>
        <v/>
      </c>
      <c r="FM47" s="258" t="str">
        <f t="shared" si="67"/>
        <v/>
      </c>
      <c r="FN47" s="258"/>
      <c r="FO47" s="258"/>
      <c r="FP47" s="258"/>
      <c r="FQ47" s="258"/>
      <c r="FR47" s="258"/>
      <c r="FS47" s="258"/>
      <c r="FT47" s="258"/>
      <c r="FU47" s="258"/>
      <c r="FV47" s="258" t="str">
        <f t="shared" si="68"/>
        <v/>
      </c>
      <c r="FW47" s="258" t="str">
        <f t="shared" si="69"/>
        <v/>
      </c>
      <c r="FX47" s="258" t="str">
        <f t="shared" si="70"/>
        <v/>
      </c>
      <c r="FY47" s="258"/>
      <c r="FZ47" s="258"/>
      <c r="GA47" s="258"/>
      <c r="GB47" s="258"/>
      <c r="GC47" s="258"/>
      <c r="GD47" s="258"/>
      <c r="GE47" s="258"/>
      <c r="GF47" s="258"/>
      <c r="GG47" s="258"/>
      <c r="GH47" s="258"/>
      <c r="GI47" s="258"/>
      <c r="GJ47" s="258"/>
      <c r="GK47" s="258"/>
      <c r="GL47" s="258"/>
      <c r="GM47" s="258"/>
      <c r="GN47" s="258"/>
      <c r="GO47" s="258" t="s">
        <v>263</v>
      </c>
      <c r="GP47" s="258"/>
      <c r="GQ47" s="258"/>
      <c r="GR47" s="258"/>
      <c r="GS47" s="258"/>
    </row>
    <row r="48" spans="1:201" s="270" customFormat="1" ht="79.5" customHeight="1">
      <c r="A48" s="286" t="str">
        <f t="shared" si="36"/>
        <v>114學年度第一學期</v>
      </c>
      <c r="B48" s="258"/>
      <c r="C48" s="396"/>
      <c r="D48" s="271" t="s">
        <v>94</v>
      </c>
      <c r="E48" s="271"/>
      <c r="F48" s="271"/>
      <c r="G48" s="272"/>
      <c r="H48" s="397"/>
      <c r="I48" s="397"/>
      <c r="J48" s="397"/>
      <c r="K48" s="397"/>
      <c r="L48" s="397"/>
      <c r="M48" s="398"/>
      <c r="N48" s="399"/>
      <c r="O48" s="242" t="s">
        <v>906</v>
      </c>
      <c r="P48" s="272" t="s">
        <v>865</v>
      </c>
      <c r="Q48" s="400"/>
      <c r="R48" s="401"/>
      <c r="S48" s="402"/>
      <c r="T48" s="403"/>
      <c r="U48" s="403"/>
      <c r="V48" s="403"/>
      <c r="W48" s="414"/>
      <c r="X48" s="403"/>
      <c r="Y48" s="403"/>
      <c r="Z48" s="403"/>
      <c r="AA48" s="403"/>
      <c r="AB48" s="403"/>
      <c r="AC48" s="403"/>
      <c r="AD48" s="403"/>
      <c r="AE48" s="403"/>
      <c r="AF48" s="404"/>
      <c r="AG48" s="405"/>
      <c r="AH48" s="405"/>
      <c r="AI48" s="405"/>
      <c r="AJ48" s="405"/>
      <c r="AK48" s="397"/>
      <c r="AL48" s="397"/>
      <c r="AM48" s="397"/>
      <c r="AN48" s="397"/>
      <c r="AO48" s="406"/>
      <c r="AP48" s="406"/>
      <c r="AQ48" s="415"/>
      <c r="AR48" s="415"/>
      <c r="AS48" s="396"/>
      <c r="AT48" s="396"/>
      <c r="AU48" s="396"/>
      <c r="AV48" s="396"/>
      <c r="AW48" s="396"/>
      <c r="AX48" s="396"/>
      <c r="AY48" s="408"/>
      <c r="AZ48" s="408"/>
      <c r="BA48" s="408"/>
      <c r="BB48" s="408"/>
      <c r="BC48" s="416"/>
      <c r="BD48" s="410"/>
      <c r="BE48" s="411"/>
      <c r="BF48" s="411"/>
      <c r="BG48" s="411"/>
      <c r="BH48" s="411"/>
      <c r="BI48" s="396"/>
      <c r="BJ48" s="396"/>
      <c r="BK48" s="396"/>
      <c r="BL48" s="396"/>
      <c r="BM48" s="396"/>
      <c r="BN48" s="396"/>
      <c r="BO48" s="396"/>
      <c r="BP48" s="396"/>
      <c r="BQ48" s="396"/>
      <c r="BR48" s="396"/>
      <c r="BS48" s="396"/>
      <c r="BT48" s="396"/>
      <c r="BU48" s="396"/>
      <c r="BV48" s="396"/>
      <c r="BW48" s="413" t="s">
        <v>1170</v>
      </c>
      <c r="BX48" s="413" t="s">
        <v>1171</v>
      </c>
      <c r="BY48" s="412"/>
      <c r="BZ48" s="413" t="s">
        <v>1170</v>
      </c>
      <c r="CA48" s="413" t="s">
        <v>1171</v>
      </c>
      <c r="CB48" s="412"/>
      <c r="CC48" s="412" t="s">
        <v>1172</v>
      </c>
      <c r="CD48" s="413" t="s">
        <v>1173</v>
      </c>
      <c r="CE48" s="412"/>
      <c r="CF48" s="412"/>
      <c r="CG48" s="412"/>
      <c r="CH48" s="413" t="s">
        <v>1174</v>
      </c>
      <c r="CI48" s="413" t="s">
        <v>1175</v>
      </c>
      <c r="CJ48" s="413" t="s">
        <v>1176</v>
      </c>
      <c r="CK48" s="412" t="s">
        <v>1177</v>
      </c>
      <c r="CL48" s="397"/>
      <c r="CM48" s="397"/>
      <c r="CN48" s="397"/>
      <c r="CO48" s="243">
        <f t="shared" si="37"/>
        <v>0</v>
      </c>
      <c r="CP48" s="287" t="s">
        <v>176</v>
      </c>
      <c r="CQ48" s="244" t="str">
        <f t="shared" si="38"/>
        <v/>
      </c>
      <c r="CR48" s="244" t="str">
        <f t="shared" si="39"/>
        <v/>
      </c>
      <c r="CS48" s="244">
        <v>0</v>
      </c>
      <c r="CT48" s="244" t="str">
        <f t="shared" si="71"/>
        <v/>
      </c>
      <c r="CU48" s="244" t="str">
        <f t="shared" si="40"/>
        <v/>
      </c>
      <c r="CV48" s="244" t="str">
        <f t="shared" si="41"/>
        <v/>
      </c>
      <c r="CW48" s="244" t="str">
        <f t="shared" si="42"/>
        <v/>
      </c>
      <c r="CX48" s="244" t="str">
        <f t="shared" si="43"/>
        <v/>
      </c>
      <c r="CY48" s="244" t="str">
        <f t="shared" si="44"/>
        <v/>
      </c>
      <c r="CZ48" s="244" t="str">
        <f t="shared" si="45"/>
        <v/>
      </c>
      <c r="DA48" s="260"/>
      <c r="DB48" s="260"/>
      <c r="DC48" s="261"/>
      <c r="DD48" s="261"/>
      <c r="DE48" s="262"/>
      <c r="DF48" s="274">
        <f>'編號 No41.家庭成員'!X$4</f>
        <v>1</v>
      </c>
      <c r="DG48" s="264">
        <f>'編號 No41.家庭成員'!N$23</f>
        <v>0</v>
      </c>
      <c r="DH48" s="264">
        <f>'編號 No41.家庭成員'!O$23</f>
        <v>0</v>
      </c>
      <c r="DI48" s="264">
        <f>'編號 No41.家庭成員'!P$23</f>
        <v>0</v>
      </c>
      <c r="DJ48" s="264">
        <f>'編號 No41.家庭成員'!Q$23</f>
        <v>0</v>
      </c>
      <c r="DK48" s="264">
        <f>'編號 No41.家庭成員'!R$23</f>
        <v>0</v>
      </c>
      <c r="DL48" s="265">
        <f t="shared" si="46"/>
        <v>0</v>
      </c>
      <c r="DM48" s="265">
        <f t="shared" si="47"/>
        <v>0</v>
      </c>
      <c r="DN48" s="265">
        <f t="shared" si="48"/>
        <v>0</v>
      </c>
      <c r="DO48" s="266" t="str">
        <f t="shared" si="49"/>
        <v>身份空白</v>
      </c>
      <c r="DP48" s="266" t="str">
        <f t="shared" si="50"/>
        <v>身份空白</v>
      </c>
      <c r="DQ48" s="266" t="str">
        <f t="shared" si="51"/>
        <v>身份空白</v>
      </c>
      <c r="DR48" s="267">
        <v>0</v>
      </c>
      <c r="DS48" s="267"/>
      <c r="DT48" s="267"/>
      <c r="DU48" s="267"/>
      <c r="DV48" s="267"/>
      <c r="DW48" s="267"/>
      <c r="DX48" s="267"/>
      <c r="DY48" s="267"/>
      <c r="DZ48" s="267"/>
      <c r="EA48" s="267"/>
      <c r="EB48" s="267">
        <f t="shared" si="35"/>
        <v>0</v>
      </c>
      <c r="EC48" s="267"/>
      <c r="ED48" s="267"/>
      <c r="EE48" s="267"/>
      <c r="EF48" s="267"/>
      <c r="EG48" s="267"/>
      <c r="EH48" s="267"/>
      <c r="EI48" s="267"/>
      <c r="EJ48" s="267"/>
      <c r="EK48" s="267"/>
      <c r="EL48" s="267"/>
      <c r="EM48" s="267"/>
      <c r="EN48" s="267"/>
      <c r="EO48" s="267"/>
      <c r="EP48" s="267"/>
      <c r="EQ48" s="267"/>
      <c r="ER48" s="267"/>
      <c r="ES48" s="267"/>
      <c r="ET48" s="267"/>
      <c r="EU48" s="258"/>
      <c r="EV48" s="258"/>
      <c r="EW48" s="258"/>
      <c r="EX48" s="257" t="str">
        <f t="shared" si="52"/>
        <v/>
      </c>
      <c r="EY48" s="257" t="str">
        <f t="shared" si="53"/>
        <v/>
      </c>
      <c r="EZ48" s="257" t="str">
        <f t="shared" si="54"/>
        <v/>
      </c>
      <c r="FA48" s="258" t="str">
        <f t="shared" si="55"/>
        <v/>
      </c>
      <c r="FB48" s="258" t="str">
        <f t="shared" si="56"/>
        <v/>
      </c>
      <c r="FC48" s="258" t="str">
        <f t="shared" si="57"/>
        <v/>
      </c>
      <c r="FD48" s="258" t="str">
        <f t="shared" si="58"/>
        <v/>
      </c>
      <c r="FE48" s="258" t="str">
        <f t="shared" si="59"/>
        <v/>
      </c>
      <c r="FF48" s="258" t="str">
        <f t="shared" si="60"/>
        <v/>
      </c>
      <c r="FG48" s="258" t="str">
        <f t="shared" si="61"/>
        <v/>
      </c>
      <c r="FH48" s="258" t="str">
        <f t="shared" si="62"/>
        <v/>
      </c>
      <c r="FI48" s="257" t="str">
        <f t="shared" si="63"/>
        <v/>
      </c>
      <c r="FJ48" s="259" t="str">
        <f t="shared" si="64"/>
        <v/>
      </c>
      <c r="FK48" s="258" t="str">
        <f t="shared" si="65"/>
        <v/>
      </c>
      <c r="FL48" s="258" t="str">
        <f t="shared" si="66"/>
        <v/>
      </c>
      <c r="FM48" s="258" t="str">
        <f t="shared" si="67"/>
        <v/>
      </c>
      <c r="FN48" s="258"/>
      <c r="FO48" s="258"/>
      <c r="FP48" s="258"/>
      <c r="FQ48" s="258"/>
      <c r="FR48" s="258"/>
      <c r="FS48" s="258"/>
      <c r="FT48" s="258"/>
      <c r="FU48" s="258"/>
      <c r="FV48" s="258" t="str">
        <f t="shared" si="68"/>
        <v/>
      </c>
      <c r="FW48" s="258" t="str">
        <f t="shared" si="69"/>
        <v/>
      </c>
      <c r="FX48" s="258" t="str">
        <f t="shared" si="70"/>
        <v/>
      </c>
      <c r="FY48" s="258"/>
      <c r="FZ48" s="258"/>
      <c r="GA48" s="258"/>
      <c r="GB48" s="258"/>
      <c r="GC48" s="258"/>
      <c r="GD48" s="258"/>
      <c r="GE48" s="258"/>
      <c r="GF48" s="258"/>
      <c r="GG48" s="258"/>
      <c r="GH48" s="258"/>
      <c r="GI48" s="258"/>
      <c r="GJ48" s="258"/>
      <c r="GK48" s="258"/>
      <c r="GL48" s="258"/>
      <c r="GM48" s="258"/>
      <c r="GN48" s="258"/>
      <c r="GO48" s="258" t="s">
        <v>263</v>
      </c>
      <c r="GP48" s="258"/>
      <c r="GQ48" s="258"/>
      <c r="GR48" s="258"/>
      <c r="GS48" s="258"/>
    </row>
    <row r="49" spans="1:201" s="270" customFormat="1" ht="79.5" customHeight="1">
      <c r="A49" s="286" t="str">
        <f t="shared" si="36"/>
        <v>114學年度第一學期</v>
      </c>
      <c r="B49" s="258"/>
      <c r="C49" s="396"/>
      <c r="D49" s="271" t="s">
        <v>95</v>
      </c>
      <c r="E49" s="271"/>
      <c r="F49" s="271"/>
      <c r="G49" s="272"/>
      <c r="H49" s="397"/>
      <c r="I49" s="397"/>
      <c r="J49" s="397"/>
      <c r="K49" s="397"/>
      <c r="L49" s="397"/>
      <c r="M49" s="398"/>
      <c r="N49" s="399"/>
      <c r="O49" s="242" t="s">
        <v>906</v>
      </c>
      <c r="P49" s="272" t="s">
        <v>865</v>
      </c>
      <c r="Q49" s="400"/>
      <c r="R49" s="401"/>
      <c r="S49" s="402"/>
      <c r="T49" s="403"/>
      <c r="U49" s="403"/>
      <c r="V49" s="403"/>
      <c r="W49" s="414"/>
      <c r="X49" s="403"/>
      <c r="Y49" s="403"/>
      <c r="Z49" s="403"/>
      <c r="AA49" s="403"/>
      <c r="AB49" s="403"/>
      <c r="AC49" s="403"/>
      <c r="AD49" s="403"/>
      <c r="AE49" s="403"/>
      <c r="AF49" s="404"/>
      <c r="AG49" s="405"/>
      <c r="AH49" s="405"/>
      <c r="AI49" s="405"/>
      <c r="AJ49" s="405"/>
      <c r="AK49" s="397"/>
      <c r="AL49" s="397"/>
      <c r="AM49" s="397"/>
      <c r="AN49" s="397"/>
      <c r="AO49" s="406"/>
      <c r="AP49" s="406"/>
      <c r="AQ49" s="415"/>
      <c r="AR49" s="415"/>
      <c r="AS49" s="396"/>
      <c r="AT49" s="396"/>
      <c r="AU49" s="396"/>
      <c r="AV49" s="396"/>
      <c r="AW49" s="396"/>
      <c r="AX49" s="396"/>
      <c r="AY49" s="408"/>
      <c r="AZ49" s="408"/>
      <c r="BA49" s="408"/>
      <c r="BB49" s="408"/>
      <c r="BC49" s="416"/>
      <c r="BD49" s="410"/>
      <c r="BE49" s="411"/>
      <c r="BF49" s="411"/>
      <c r="BG49" s="411"/>
      <c r="BH49" s="411"/>
      <c r="BI49" s="396"/>
      <c r="BJ49" s="396"/>
      <c r="BK49" s="396"/>
      <c r="BL49" s="396"/>
      <c r="BM49" s="396"/>
      <c r="BN49" s="396"/>
      <c r="BO49" s="396"/>
      <c r="BP49" s="396"/>
      <c r="BQ49" s="396"/>
      <c r="BR49" s="396"/>
      <c r="BS49" s="396"/>
      <c r="BT49" s="396"/>
      <c r="BU49" s="396"/>
      <c r="BV49" s="396"/>
      <c r="BW49" s="413" t="s">
        <v>1170</v>
      </c>
      <c r="BX49" s="413" t="s">
        <v>1171</v>
      </c>
      <c r="BY49" s="412"/>
      <c r="BZ49" s="413" t="s">
        <v>1170</v>
      </c>
      <c r="CA49" s="413" t="s">
        <v>1171</v>
      </c>
      <c r="CB49" s="412"/>
      <c r="CC49" s="412" t="s">
        <v>1172</v>
      </c>
      <c r="CD49" s="413" t="s">
        <v>1173</v>
      </c>
      <c r="CE49" s="412"/>
      <c r="CF49" s="412"/>
      <c r="CG49" s="412"/>
      <c r="CH49" s="413" t="s">
        <v>1174</v>
      </c>
      <c r="CI49" s="413" t="s">
        <v>1175</v>
      </c>
      <c r="CJ49" s="413" t="s">
        <v>1176</v>
      </c>
      <c r="CK49" s="412" t="s">
        <v>1177</v>
      </c>
      <c r="CL49" s="397"/>
      <c r="CM49" s="397"/>
      <c r="CN49" s="397"/>
      <c r="CO49" s="243">
        <f t="shared" si="37"/>
        <v>0</v>
      </c>
      <c r="CP49" s="287" t="s">
        <v>176</v>
      </c>
      <c r="CQ49" s="244" t="str">
        <f t="shared" si="38"/>
        <v/>
      </c>
      <c r="CR49" s="244" t="str">
        <f t="shared" si="39"/>
        <v/>
      </c>
      <c r="CS49" s="244">
        <v>0</v>
      </c>
      <c r="CT49" s="244" t="str">
        <f t="shared" si="71"/>
        <v/>
      </c>
      <c r="CU49" s="244" t="str">
        <f t="shared" si="40"/>
        <v/>
      </c>
      <c r="CV49" s="244" t="str">
        <f t="shared" si="41"/>
        <v/>
      </c>
      <c r="CW49" s="244" t="str">
        <f t="shared" si="42"/>
        <v/>
      </c>
      <c r="CX49" s="244" t="str">
        <f t="shared" si="43"/>
        <v/>
      </c>
      <c r="CY49" s="244" t="str">
        <f t="shared" si="44"/>
        <v/>
      </c>
      <c r="CZ49" s="244" t="str">
        <f t="shared" si="45"/>
        <v/>
      </c>
      <c r="DA49" s="260"/>
      <c r="DB49" s="260"/>
      <c r="DC49" s="261"/>
      <c r="DD49" s="261"/>
      <c r="DE49" s="262"/>
      <c r="DF49" s="274">
        <f>'編號 No42.家庭成員'!X$4</f>
        <v>1</v>
      </c>
      <c r="DG49" s="264">
        <f>'編號 No42.家庭成員'!N$23</f>
        <v>0</v>
      </c>
      <c r="DH49" s="264">
        <f>'編號 No42.家庭成員'!O$23</f>
        <v>0</v>
      </c>
      <c r="DI49" s="264">
        <f>'編號 No42.家庭成員'!P$23</f>
        <v>0</v>
      </c>
      <c r="DJ49" s="264">
        <f>'編號 No42.家庭成員'!Q$23</f>
        <v>0</v>
      </c>
      <c r="DK49" s="264">
        <f>'編號 No42.家庭成員'!R$23</f>
        <v>0</v>
      </c>
      <c r="DL49" s="265">
        <f t="shared" si="46"/>
        <v>0</v>
      </c>
      <c r="DM49" s="265">
        <f t="shared" si="47"/>
        <v>0</v>
      </c>
      <c r="DN49" s="265">
        <f t="shared" si="48"/>
        <v>0</v>
      </c>
      <c r="DO49" s="266" t="str">
        <f t="shared" si="49"/>
        <v>身份空白</v>
      </c>
      <c r="DP49" s="266" t="str">
        <f t="shared" si="50"/>
        <v>身份空白</v>
      </c>
      <c r="DQ49" s="266" t="str">
        <f t="shared" si="51"/>
        <v>身份空白</v>
      </c>
      <c r="DR49" s="267">
        <v>0</v>
      </c>
      <c r="DS49" s="267"/>
      <c r="DT49" s="267"/>
      <c r="DU49" s="267"/>
      <c r="DV49" s="267"/>
      <c r="DW49" s="267"/>
      <c r="DX49" s="267"/>
      <c r="DY49" s="267"/>
      <c r="DZ49" s="267"/>
      <c r="EA49" s="267"/>
      <c r="EB49" s="267">
        <f t="shared" si="35"/>
        <v>0</v>
      </c>
      <c r="EC49" s="267"/>
      <c r="ED49" s="267"/>
      <c r="EE49" s="267"/>
      <c r="EF49" s="267"/>
      <c r="EG49" s="267"/>
      <c r="EH49" s="267"/>
      <c r="EI49" s="267"/>
      <c r="EJ49" s="267"/>
      <c r="EK49" s="267"/>
      <c r="EL49" s="267"/>
      <c r="EM49" s="267"/>
      <c r="EN49" s="267"/>
      <c r="EO49" s="267"/>
      <c r="EP49" s="267"/>
      <c r="EQ49" s="267"/>
      <c r="ER49" s="267"/>
      <c r="ES49" s="267"/>
      <c r="ET49" s="267"/>
      <c r="EU49" s="258"/>
      <c r="EV49" s="258"/>
      <c r="EW49" s="258"/>
      <c r="EX49" s="257" t="str">
        <f t="shared" si="52"/>
        <v/>
      </c>
      <c r="EY49" s="257" t="str">
        <f t="shared" si="53"/>
        <v/>
      </c>
      <c r="EZ49" s="257" t="str">
        <f t="shared" si="54"/>
        <v/>
      </c>
      <c r="FA49" s="258" t="str">
        <f t="shared" si="55"/>
        <v/>
      </c>
      <c r="FB49" s="258" t="str">
        <f t="shared" si="56"/>
        <v/>
      </c>
      <c r="FC49" s="258" t="str">
        <f t="shared" si="57"/>
        <v/>
      </c>
      <c r="FD49" s="258" t="str">
        <f t="shared" si="58"/>
        <v/>
      </c>
      <c r="FE49" s="258" t="str">
        <f t="shared" si="59"/>
        <v/>
      </c>
      <c r="FF49" s="258" t="str">
        <f t="shared" si="60"/>
        <v/>
      </c>
      <c r="FG49" s="258" t="str">
        <f t="shared" si="61"/>
        <v/>
      </c>
      <c r="FH49" s="258" t="str">
        <f t="shared" si="62"/>
        <v/>
      </c>
      <c r="FI49" s="257" t="str">
        <f t="shared" si="63"/>
        <v/>
      </c>
      <c r="FJ49" s="259" t="str">
        <f t="shared" si="64"/>
        <v/>
      </c>
      <c r="FK49" s="258" t="str">
        <f t="shared" si="65"/>
        <v/>
      </c>
      <c r="FL49" s="258" t="str">
        <f t="shared" si="66"/>
        <v/>
      </c>
      <c r="FM49" s="258" t="str">
        <f t="shared" si="67"/>
        <v/>
      </c>
      <c r="FN49" s="258"/>
      <c r="FO49" s="258"/>
      <c r="FP49" s="258"/>
      <c r="FQ49" s="258"/>
      <c r="FR49" s="258"/>
      <c r="FS49" s="258"/>
      <c r="FT49" s="258"/>
      <c r="FU49" s="258"/>
      <c r="FV49" s="258" t="str">
        <f t="shared" si="68"/>
        <v/>
      </c>
      <c r="FW49" s="258" t="str">
        <f t="shared" si="69"/>
        <v/>
      </c>
      <c r="FX49" s="258" t="str">
        <f t="shared" si="70"/>
        <v/>
      </c>
      <c r="FY49" s="258"/>
      <c r="FZ49" s="258"/>
      <c r="GA49" s="258"/>
      <c r="GB49" s="258"/>
      <c r="GC49" s="258"/>
      <c r="GD49" s="258"/>
      <c r="GE49" s="258"/>
      <c r="GF49" s="258"/>
      <c r="GG49" s="258"/>
      <c r="GH49" s="258"/>
      <c r="GI49" s="258"/>
      <c r="GJ49" s="258"/>
      <c r="GK49" s="258"/>
      <c r="GL49" s="258"/>
      <c r="GM49" s="258"/>
      <c r="GN49" s="258"/>
      <c r="GO49" s="258" t="s">
        <v>263</v>
      </c>
      <c r="GP49" s="258"/>
      <c r="GQ49" s="258"/>
      <c r="GR49" s="258"/>
      <c r="GS49" s="258"/>
    </row>
    <row r="50" spans="1:201" s="270" customFormat="1" ht="79.5" customHeight="1">
      <c r="A50" s="286" t="str">
        <f t="shared" si="36"/>
        <v>114學年度第一學期</v>
      </c>
      <c r="B50" s="258"/>
      <c r="C50" s="396"/>
      <c r="D50" s="271" t="s">
        <v>96</v>
      </c>
      <c r="E50" s="271"/>
      <c r="F50" s="271"/>
      <c r="G50" s="272"/>
      <c r="H50" s="397"/>
      <c r="I50" s="397"/>
      <c r="J50" s="397"/>
      <c r="K50" s="397"/>
      <c r="L50" s="397"/>
      <c r="M50" s="398"/>
      <c r="N50" s="399"/>
      <c r="O50" s="242" t="s">
        <v>906</v>
      </c>
      <c r="P50" s="272" t="s">
        <v>865</v>
      </c>
      <c r="Q50" s="400"/>
      <c r="R50" s="401"/>
      <c r="S50" s="402"/>
      <c r="T50" s="403"/>
      <c r="U50" s="403"/>
      <c r="V50" s="403"/>
      <c r="W50" s="414"/>
      <c r="X50" s="403"/>
      <c r="Y50" s="403"/>
      <c r="Z50" s="403"/>
      <c r="AA50" s="403"/>
      <c r="AB50" s="403"/>
      <c r="AC50" s="403"/>
      <c r="AD50" s="403"/>
      <c r="AE50" s="403"/>
      <c r="AF50" s="404"/>
      <c r="AG50" s="405"/>
      <c r="AH50" s="405"/>
      <c r="AI50" s="405"/>
      <c r="AJ50" s="405"/>
      <c r="AK50" s="397"/>
      <c r="AL50" s="397"/>
      <c r="AM50" s="397"/>
      <c r="AN50" s="397"/>
      <c r="AO50" s="406"/>
      <c r="AP50" s="406"/>
      <c r="AQ50" s="415"/>
      <c r="AR50" s="415"/>
      <c r="AS50" s="396"/>
      <c r="AT50" s="396"/>
      <c r="AU50" s="396"/>
      <c r="AV50" s="396"/>
      <c r="AW50" s="396"/>
      <c r="AX50" s="396"/>
      <c r="AY50" s="408"/>
      <c r="AZ50" s="408"/>
      <c r="BA50" s="408"/>
      <c r="BB50" s="408"/>
      <c r="BC50" s="416"/>
      <c r="BD50" s="410"/>
      <c r="BE50" s="411"/>
      <c r="BF50" s="411"/>
      <c r="BG50" s="411"/>
      <c r="BH50" s="411"/>
      <c r="BI50" s="396"/>
      <c r="BJ50" s="396"/>
      <c r="BK50" s="396"/>
      <c r="BL50" s="396"/>
      <c r="BM50" s="396"/>
      <c r="BN50" s="396"/>
      <c r="BO50" s="396"/>
      <c r="BP50" s="396"/>
      <c r="BQ50" s="396"/>
      <c r="BR50" s="396"/>
      <c r="BS50" s="396"/>
      <c r="BT50" s="396"/>
      <c r="BU50" s="396"/>
      <c r="BV50" s="396"/>
      <c r="BW50" s="413" t="s">
        <v>1170</v>
      </c>
      <c r="BX50" s="413" t="s">
        <v>1171</v>
      </c>
      <c r="BY50" s="412"/>
      <c r="BZ50" s="413" t="s">
        <v>1170</v>
      </c>
      <c r="CA50" s="413" t="s">
        <v>1171</v>
      </c>
      <c r="CB50" s="412"/>
      <c r="CC50" s="412" t="s">
        <v>1172</v>
      </c>
      <c r="CD50" s="413" t="s">
        <v>1173</v>
      </c>
      <c r="CE50" s="412"/>
      <c r="CF50" s="412"/>
      <c r="CG50" s="412"/>
      <c r="CH50" s="413" t="s">
        <v>1174</v>
      </c>
      <c r="CI50" s="413" t="s">
        <v>1175</v>
      </c>
      <c r="CJ50" s="413" t="s">
        <v>1176</v>
      </c>
      <c r="CK50" s="412" t="s">
        <v>1177</v>
      </c>
      <c r="CL50" s="397"/>
      <c r="CM50" s="397"/>
      <c r="CN50" s="397"/>
      <c r="CO50" s="243">
        <f t="shared" si="37"/>
        <v>0</v>
      </c>
      <c r="CP50" s="287" t="s">
        <v>176</v>
      </c>
      <c r="CQ50" s="244" t="str">
        <f t="shared" si="38"/>
        <v/>
      </c>
      <c r="CR50" s="244" t="str">
        <f t="shared" si="39"/>
        <v/>
      </c>
      <c r="CS50" s="244">
        <v>0</v>
      </c>
      <c r="CT50" s="244" t="str">
        <f t="shared" si="71"/>
        <v/>
      </c>
      <c r="CU50" s="244" t="str">
        <f t="shared" si="40"/>
        <v/>
      </c>
      <c r="CV50" s="244" t="str">
        <f t="shared" si="41"/>
        <v/>
      </c>
      <c r="CW50" s="244" t="str">
        <f t="shared" si="42"/>
        <v/>
      </c>
      <c r="CX50" s="244" t="str">
        <f t="shared" si="43"/>
        <v/>
      </c>
      <c r="CY50" s="244" t="str">
        <f t="shared" si="44"/>
        <v/>
      </c>
      <c r="CZ50" s="244" t="str">
        <f t="shared" si="45"/>
        <v/>
      </c>
      <c r="DA50" s="260"/>
      <c r="DB50" s="260"/>
      <c r="DC50" s="261"/>
      <c r="DD50" s="261"/>
      <c r="DE50" s="262"/>
      <c r="DF50" s="274">
        <f>'編號 No43.家庭成員'!X$4</f>
        <v>1</v>
      </c>
      <c r="DG50" s="264">
        <f>'編號 No43.家庭成員'!N$23</f>
        <v>0</v>
      </c>
      <c r="DH50" s="264">
        <f>'編號 No43.家庭成員'!O$23</f>
        <v>0</v>
      </c>
      <c r="DI50" s="264">
        <f>'編號 No43.家庭成員'!P$23</f>
        <v>0</v>
      </c>
      <c r="DJ50" s="264">
        <f>'編號 No43.家庭成員'!Q$23</f>
        <v>0</v>
      </c>
      <c r="DK50" s="264">
        <f>'編號 No43.家庭成員'!R$23</f>
        <v>0</v>
      </c>
      <c r="DL50" s="265">
        <f t="shared" si="46"/>
        <v>0</v>
      </c>
      <c r="DM50" s="265">
        <f t="shared" si="47"/>
        <v>0</v>
      </c>
      <c r="DN50" s="265">
        <f t="shared" si="48"/>
        <v>0</v>
      </c>
      <c r="DO50" s="266" t="str">
        <f t="shared" si="49"/>
        <v>身份空白</v>
      </c>
      <c r="DP50" s="266" t="str">
        <f t="shared" si="50"/>
        <v>身份空白</v>
      </c>
      <c r="DQ50" s="266" t="str">
        <f t="shared" si="51"/>
        <v>身份空白</v>
      </c>
      <c r="DR50" s="267">
        <v>0</v>
      </c>
      <c r="DS50" s="267"/>
      <c r="DT50" s="267"/>
      <c r="DU50" s="267"/>
      <c r="DV50" s="267"/>
      <c r="DW50" s="267"/>
      <c r="DX50" s="267"/>
      <c r="DY50" s="267"/>
      <c r="DZ50" s="267"/>
      <c r="EA50" s="267"/>
      <c r="EB50" s="267">
        <f t="shared" si="35"/>
        <v>0</v>
      </c>
      <c r="EC50" s="267"/>
      <c r="ED50" s="267"/>
      <c r="EE50" s="267"/>
      <c r="EF50" s="267"/>
      <c r="EG50" s="267"/>
      <c r="EH50" s="267"/>
      <c r="EI50" s="267"/>
      <c r="EJ50" s="267"/>
      <c r="EK50" s="267"/>
      <c r="EL50" s="267"/>
      <c r="EM50" s="267"/>
      <c r="EN50" s="267"/>
      <c r="EO50" s="267"/>
      <c r="EP50" s="267"/>
      <c r="EQ50" s="267"/>
      <c r="ER50" s="267"/>
      <c r="ES50" s="267"/>
      <c r="ET50" s="267"/>
      <c r="EU50" s="258"/>
      <c r="EV50" s="258"/>
      <c r="EW50" s="258"/>
      <c r="EX50" s="257" t="str">
        <f t="shared" si="52"/>
        <v/>
      </c>
      <c r="EY50" s="257" t="str">
        <f t="shared" si="53"/>
        <v/>
      </c>
      <c r="EZ50" s="257" t="str">
        <f t="shared" si="54"/>
        <v/>
      </c>
      <c r="FA50" s="258" t="str">
        <f t="shared" si="55"/>
        <v/>
      </c>
      <c r="FB50" s="258" t="str">
        <f t="shared" si="56"/>
        <v/>
      </c>
      <c r="FC50" s="258" t="str">
        <f t="shared" si="57"/>
        <v/>
      </c>
      <c r="FD50" s="258" t="str">
        <f t="shared" si="58"/>
        <v/>
      </c>
      <c r="FE50" s="258" t="str">
        <f t="shared" si="59"/>
        <v/>
      </c>
      <c r="FF50" s="258" t="str">
        <f t="shared" si="60"/>
        <v/>
      </c>
      <c r="FG50" s="258" t="str">
        <f t="shared" si="61"/>
        <v/>
      </c>
      <c r="FH50" s="258" t="str">
        <f t="shared" si="62"/>
        <v/>
      </c>
      <c r="FI50" s="257" t="str">
        <f t="shared" si="63"/>
        <v/>
      </c>
      <c r="FJ50" s="259" t="str">
        <f t="shared" si="64"/>
        <v/>
      </c>
      <c r="FK50" s="258" t="str">
        <f t="shared" si="65"/>
        <v/>
      </c>
      <c r="FL50" s="258" t="str">
        <f t="shared" si="66"/>
        <v/>
      </c>
      <c r="FM50" s="258" t="str">
        <f t="shared" si="67"/>
        <v/>
      </c>
      <c r="FN50" s="258"/>
      <c r="FO50" s="258"/>
      <c r="FP50" s="258"/>
      <c r="FQ50" s="258"/>
      <c r="FR50" s="258"/>
      <c r="FS50" s="258"/>
      <c r="FT50" s="258"/>
      <c r="FU50" s="258"/>
      <c r="FV50" s="258" t="str">
        <f t="shared" si="68"/>
        <v/>
      </c>
      <c r="FW50" s="258" t="str">
        <f t="shared" si="69"/>
        <v/>
      </c>
      <c r="FX50" s="258" t="str">
        <f t="shared" si="70"/>
        <v/>
      </c>
      <c r="FY50" s="258"/>
      <c r="FZ50" s="258"/>
      <c r="GA50" s="258"/>
      <c r="GB50" s="258"/>
      <c r="GC50" s="258"/>
      <c r="GD50" s="258"/>
      <c r="GE50" s="258"/>
      <c r="GF50" s="258"/>
      <c r="GG50" s="258"/>
      <c r="GH50" s="258"/>
      <c r="GI50" s="258"/>
      <c r="GJ50" s="258"/>
      <c r="GK50" s="258"/>
      <c r="GL50" s="258"/>
      <c r="GM50" s="258"/>
      <c r="GN50" s="258"/>
      <c r="GO50" s="258" t="s">
        <v>263</v>
      </c>
      <c r="GP50" s="258"/>
      <c r="GQ50" s="258"/>
      <c r="GR50" s="258"/>
      <c r="GS50" s="258"/>
    </row>
    <row r="51" spans="1:201" s="270" customFormat="1" ht="79.5" customHeight="1">
      <c r="A51" s="286" t="str">
        <f t="shared" si="36"/>
        <v>114學年度第一學期</v>
      </c>
      <c r="B51" s="258"/>
      <c r="C51" s="396"/>
      <c r="D51" s="271" t="s">
        <v>97</v>
      </c>
      <c r="E51" s="271"/>
      <c r="F51" s="271"/>
      <c r="G51" s="272"/>
      <c r="H51" s="397"/>
      <c r="I51" s="397"/>
      <c r="J51" s="397"/>
      <c r="K51" s="397"/>
      <c r="L51" s="397"/>
      <c r="M51" s="398"/>
      <c r="N51" s="399"/>
      <c r="O51" s="242" t="s">
        <v>906</v>
      </c>
      <c r="P51" s="272" t="s">
        <v>865</v>
      </c>
      <c r="Q51" s="400"/>
      <c r="R51" s="401"/>
      <c r="S51" s="402"/>
      <c r="T51" s="403"/>
      <c r="U51" s="403"/>
      <c r="V51" s="403"/>
      <c r="W51" s="414"/>
      <c r="X51" s="403"/>
      <c r="Y51" s="403"/>
      <c r="Z51" s="403"/>
      <c r="AA51" s="403"/>
      <c r="AB51" s="403"/>
      <c r="AC51" s="403"/>
      <c r="AD51" s="403"/>
      <c r="AE51" s="403"/>
      <c r="AF51" s="404"/>
      <c r="AG51" s="405"/>
      <c r="AH51" s="405"/>
      <c r="AI51" s="405"/>
      <c r="AJ51" s="405"/>
      <c r="AK51" s="397"/>
      <c r="AL51" s="397"/>
      <c r="AM51" s="397"/>
      <c r="AN51" s="397"/>
      <c r="AO51" s="406"/>
      <c r="AP51" s="406"/>
      <c r="AQ51" s="415"/>
      <c r="AR51" s="415"/>
      <c r="AS51" s="396"/>
      <c r="AT51" s="396"/>
      <c r="AU51" s="396"/>
      <c r="AV51" s="396"/>
      <c r="AW51" s="396"/>
      <c r="AX51" s="396"/>
      <c r="AY51" s="408"/>
      <c r="AZ51" s="408"/>
      <c r="BA51" s="408"/>
      <c r="BB51" s="408"/>
      <c r="BC51" s="416"/>
      <c r="BD51" s="410"/>
      <c r="BE51" s="411"/>
      <c r="BF51" s="411"/>
      <c r="BG51" s="411"/>
      <c r="BH51" s="411"/>
      <c r="BI51" s="396"/>
      <c r="BJ51" s="396"/>
      <c r="BK51" s="396"/>
      <c r="BL51" s="396"/>
      <c r="BM51" s="396"/>
      <c r="BN51" s="396"/>
      <c r="BO51" s="396"/>
      <c r="BP51" s="396"/>
      <c r="BQ51" s="396"/>
      <c r="BR51" s="396"/>
      <c r="BS51" s="396"/>
      <c r="BT51" s="396"/>
      <c r="BU51" s="396"/>
      <c r="BV51" s="396"/>
      <c r="BW51" s="413" t="s">
        <v>1170</v>
      </c>
      <c r="BX51" s="413" t="s">
        <v>1171</v>
      </c>
      <c r="BY51" s="412"/>
      <c r="BZ51" s="413" t="s">
        <v>1170</v>
      </c>
      <c r="CA51" s="413" t="s">
        <v>1171</v>
      </c>
      <c r="CB51" s="412"/>
      <c r="CC51" s="412" t="s">
        <v>1172</v>
      </c>
      <c r="CD51" s="413" t="s">
        <v>1173</v>
      </c>
      <c r="CE51" s="412"/>
      <c r="CF51" s="412"/>
      <c r="CG51" s="412"/>
      <c r="CH51" s="413" t="s">
        <v>1174</v>
      </c>
      <c r="CI51" s="413" t="s">
        <v>1175</v>
      </c>
      <c r="CJ51" s="413" t="s">
        <v>1176</v>
      </c>
      <c r="CK51" s="412" t="s">
        <v>1177</v>
      </c>
      <c r="CL51" s="397"/>
      <c r="CM51" s="397"/>
      <c r="CN51" s="397"/>
      <c r="CO51" s="243">
        <f t="shared" si="37"/>
        <v>0</v>
      </c>
      <c r="CP51" s="287" t="s">
        <v>176</v>
      </c>
      <c r="CQ51" s="244" t="str">
        <f t="shared" si="38"/>
        <v/>
      </c>
      <c r="CR51" s="244" t="str">
        <f t="shared" si="39"/>
        <v/>
      </c>
      <c r="CS51" s="244">
        <v>0</v>
      </c>
      <c r="CT51" s="244" t="str">
        <f t="shared" si="71"/>
        <v/>
      </c>
      <c r="CU51" s="244" t="str">
        <f t="shared" si="40"/>
        <v/>
      </c>
      <c r="CV51" s="244" t="str">
        <f t="shared" si="41"/>
        <v/>
      </c>
      <c r="CW51" s="244" t="str">
        <f t="shared" si="42"/>
        <v/>
      </c>
      <c r="CX51" s="244" t="str">
        <f t="shared" si="43"/>
        <v/>
      </c>
      <c r="CY51" s="244" t="str">
        <f t="shared" si="44"/>
        <v/>
      </c>
      <c r="CZ51" s="244" t="str">
        <f t="shared" si="45"/>
        <v/>
      </c>
      <c r="DA51" s="260"/>
      <c r="DB51" s="260"/>
      <c r="DC51" s="261"/>
      <c r="DD51" s="261"/>
      <c r="DE51" s="261"/>
      <c r="DF51" s="274">
        <f>'編號 No44.家庭成員'!X$4</f>
        <v>1</v>
      </c>
      <c r="DG51" s="264">
        <f>'編號 No44.家庭成員'!N$23</f>
        <v>0</v>
      </c>
      <c r="DH51" s="264">
        <f>'編號 No44.家庭成員'!O$23</f>
        <v>0</v>
      </c>
      <c r="DI51" s="264">
        <f>'編號 No44.家庭成員'!P$23</f>
        <v>0</v>
      </c>
      <c r="DJ51" s="264">
        <f>'編號 No44.家庭成員'!Q$23</f>
        <v>0</v>
      </c>
      <c r="DK51" s="264">
        <f>'編號 No44.家庭成員'!R$23</f>
        <v>0</v>
      </c>
      <c r="DL51" s="265">
        <f t="shared" si="46"/>
        <v>0</v>
      </c>
      <c r="DM51" s="265">
        <f t="shared" si="47"/>
        <v>0</v>
      </c>
      <c r="DN51" s="265">
        <f t="shared" si="48"/>
        <v>0</v>
      </c>
      <c r="DO51" s="266" t="str">
        <f t="shared" si="49"/>
        <v>身份空白</v>
      </c>
      <c r="DP51" s="266" t="str">
        <f t="shared" si="50"/>
        <v>身份空白</v>
      </c>
      <c r="DQ51" s="266" t="str">
        <f t="shared" si="51"/>
        <v>身份空白</v>
      </c>
      <c r="DR51" s="267">
        <v>0</v>
      </c>
      <c r="DS51" s="267"/>
      <c r="DT51" s="267"/>
      <c r="DU51" s="267"/>
      <c r="DV51" s="267"/>
      <c r="DW51" s="267"/>
      <c r="DX51" s="267"/>
      <c r="DY51" s="267"/>
      <c r="DZ51" s="267"/>
      <c r="EA51" s="267"/>
      <c r="EB51" s="267">
        <f t="shared" si="35"/>
        <v>0</v>
      </c>
      <c r="EC51" s="267"/>
      <c r="ED51" s="267"/>
      <c r="EE51" s="267"/>
      <c r="EF51" s="267"/>
      <c r="EG51" s="267"/>
      <c r="EH51" s="267"/>
      <c r="EI51" s="267"/>
      <c r="EJ51" s="267"/>
      <c r="EK51" s="267"/>
      <c r="EL51" s="267"/>
      <c r="EM51" s="267"/>
      <c r="EN51" s="267"/>
      <c r="EO51" s="267"/>
      <c r="EP51" s="267"/>
      <c r="EQ51" s="267"/>
      <c r="ER51" s="267"/>
      <c r="ES51" s="267"/>
      <c r="ET51" s="267"/>
      <c r="EU51" s="258"/>
      <c r="EV51" s="258"/>
      <c r="EW51" s="258"/>
      <c r="EX51" s="257" t="str">
        <f t="shared" si="52"/>
        <v/>
      </c>
      <c r="EY51" s="257" t="str">
        <f t="shared" si="53"/>
        <v/>
      </c>
      <c r="EZ51" s="257" t="str">
        <f t="shared" si="54"/>
        <v/>
      </c>
      <c r="FA51" s="258" t="str">
        <f t="shared" si="55"/>
        <v/>
      </c>
      <c r="FB51" s="258" t="str">
        <f t="shared" si="56"/>
        <v/>
      </c>
      <c r="FC51" s="258" t="str">
        <f t="shared" si="57"/>
        <v/>
      </c>
      <c r="FD51" s="258" t="str">
        <f t="shared" si="58"/>
        <v/>
      </c>
      <c r="FE51" s="258" t="str">
        <f t="shared" si="59"/>
        <v/>
      </c>
      <c r="FF51" s="258" t="str">
        <f t="shared" si="60"/>
        <v/>
      </c>
      <c r="FG51" s="258" t="str">
        <f t="shared" si="61"/>
        <v/>
      </c>
      <c r="FH51" s="258" t="str">
        <f t="shared" si="62"/>
        <v/>
      </c>
      <c r="FI51" s="257" t="str">
        <f t="shared" si="63"/>
        <v/>
      </c>
      <c r="FJ51" s="259" t="str">
        <f t="shared" si="64"/>
        <v/>
      </c>
      <c r="FK51" s="258" t="str">
        <f t="shared" si="65"/>
        <v/>
      </c>
      <c r="FL51" s="258" t="str">
        <f t="shared" si="66"/>
        <v/>
      </c>
      <c r="FM51" s="258" t="str">
        <f t="shared" si="67"/>
        <v/>
      </c>
      <c r="FN51" s="258"/>
      <c r="FO51" s="258"/>
      <c r="FP51" s="258"/>
      <c r="FQ51" s="258"/>
      <c r="FR51" s="258"/>
      <c r="FS51" s="258"/>
      <c r="FT51" s="258"/>
      <c r="FU51" s="258"/>
      <c r="FV51" s="258" t="str">
        <f t="shared" si="68"/>
        <v/>
      </c>
      <c r="FW51" s="258" t="str">
        <f t="shared" si="69"/>
        <v/>
      </c>
      <c r="FX51" s="258" t="str">
        <f t="shared" si="70"/>
        <v/>
      </c>
      <c r="FY51" s="258"/>
      <c r="FZ51" s="258"/>
      <c r="GA51" s="258"/>
      <c r="GB51" s="258"/>
      <c r="GC51" s="258"/>
      <c r="GD51" s="258"/>
      <c r="GE51" s="258"/>
      <c r="GF51" s="258"/>
      <c r="GG51" s="258"/>
      <c r="GH51" s="258"/>
      <c r="GI51" s="258"/>
      <c r="GJ51" s="258"/>
      <c r="GK51" s="258"/>
      <c r="GL51" s="258"/>
      <c r="GM51" s="258"/>
      <c r="GN51" s="258"/>
      <c r="GO51" s="258" t="s">
        <v>263</v>
      </c>
      <c r="GP51" s="258"/>
      <c r="GQ51" s="258"/>
      <c r="GR51" s="258"/>
      <c r="GS51" s="258"/>
    </row>
    <row r="52" spans="1:201" s="270" customFormat="1" ht="79.5" customHeight="1">
      <c r="A52" s="286" t="str">
        <f t="shared" si="36"/>
        <v>114學年度第一學期</v>
      </c>
      <c r="B52" s="258"/>
      <c r="C52" s="396"/>
      <c r="D52" s="271" t="s">
        <v>98</v>
      </c>
      <c r="E52" s="271"/>
      <c r="F52" s="271"/>
      <c r="G52" s="272"/>
      <c r="H52" s="397"/>
      <c r="I52" s="397"/>
      <c r="J52" s="397"/>
      <c r="K52" s="397"/>
      <c r="L52" s="397"/>
      <c r="M52" s="398"/>
      <c r="N52" s="399"/>
      <c r="O52" s="242" t="s">
        <v>906</v>
      </c>
      <c r="P52" s="272" t="s">
        <v>865</v>
      </c>
      <c r="Q52" s="400"/>
      <c r="R52" s="401"/>
      <c r="S52" s="402"/>
      <c r="T52" s="403"/>
      <c r="U52" s="403"/>
      <c r="V52" s="403"/>
      <c r="W52" s="414"/>
      <c r="X52" s="403"/>
      <c r="Y52" s="403"/>
      <c r="Z52" s="403"/>
      <c r="AA52" s="403"/>
      <c r="AB52" s="403"/>
      <c r="AC52" s="403"/>
      <c r="AD52" s="403"/>
      <c r="AE52" s="403"/>
      <c r="AF52" s="404"/>
      <c r="AG52" s="405"/>
      <c r="AH52" s="405"/>
      <c r="AI52" s="405"/>
      <c r="AJ52" s="405"/>
      <c r="AK52" s="397"/>
      <c r="AL52" s="397"/>
      <c r="AM52" s="397"/>
      <c r="AN52" s="397"/>
      <c r="AO52" s="406"/>
      <c r="AP52" s="406"/>
      <c r="AQ52" s="415"/>
      <c r="AR52" s="415"/>
      <c r="AS52" s="396"/>
      <c r="AT52" s="396"/>
      <c r="AU52" s="396"/>
      <c r="AV52" s="396"/>
      <c r="AW52" s="396"/>
      <c r="AX52" s="396"/>
      <c r="AY52" s="408"/>
      <c r="AZ52" s="408"/>
      <c r="BA52" s="408"/>
      <c r="BB52" s="408"/>
      <c r="BC52" s="416"/>
      <c r="BD52" s="410"/>
      <c r="BE52" s="411"/>
      <c r="BF52" s="411"/>
      <c r="BG52" s="411"/>
      <c r="BH52" s="411"/>
      <c r="BI52" s="396"/>
      <c r="BJ52" s="396"/>
      <c r="BK52" s="396"/>
      <c r="BL52" s="396"/>
      <c r="BM52" s="396"/>
      <c r="BN52" s="396"/>
      <c r="BO52" s="396"/>
      <c r="BP52" s="396"/>
      <c r="BQ52" s="396"/>
      <c r="BR52" s="396"/>
      <c r="BS52" s="396"/>
      <c r="BT52" s="396"/>
      <c r="BU52" s="396"/>
      <c r="BV52" s="396"/>
      <c r="BW52" s="413" t="s">
        <v>1170</v>
      </c>
      <c r="BX52" s="413" t="s">
        <v>1171</v>
      </c>
      <c r="BY52" s="412"/>
      <c r="BZ52" s="413" t="s">
        <v>1170</v>
      </c>
      <c r="CA52" s="413" t="s">
        <v>1171</v>
      </c>
      <c r="CB52" s="412"/>
      <c r="CC52" s="412" t="s">
        <v>1172</v>
      </c>
      <c r="CD52" s="413" t="s">
        <v>1173</v>
      </c>
      <c r="CE52" s="412"/>
      <c r="CF52" s="412"/>
      <c r="CG52" s="412"/>
      <c r="CH52" s="413" t="s">
        <v>1174</v>
      </c>
      <c r="CI52" s="413" t="s">
        <v>1175</v>
      </c>
      <c r="CJ52" s="413" t="s">
        <v>1176</v>
      </c>
      <c r="CK52" s="412" t="s">
        <v>1177</v>
      </c>
      <c r="CL52" s="397"/>
      <c r="CM52" s="397"/>
      <c r="CN52" s="397"/>
      <c r="CO52" s="243">
        <f t="shared" si="37"/>
        <v>0</v>
      </c>
      <c r="CP52" s="287" t="s">
        <v>176</v>
      </c>
      <c r="CQ52" s="244" t="str">
        <f t="shared" si="38"/>
        <v/>
      </c>
      <c r="CR52" s="244" t="str">
        <f t="shared" si="39"/>
        <v/>
      </c>
      <c r="CS52" s="244">
        <v>0</v>
      </c>
      <c r="CT52" s="244" t="str">
        <f t="shared" si="71"/>
        <v/>
      </c>
      <c r="CU52" s="244" t="str">
        <f t="shared" si="40"/>
        <v/>
      </c>
      <c r="CV52" s="244" t="str">
        <f t="shared" si="41"/>
        <v/>
      </c>
      <c r="CW52" s="244" t="str">
        <f t="shared" si="42"/>
        <v/>
      </c>
      <c r="CX52" s="244" t="str">
        <f t="shared" si="43"/>
        <v/>
      </c>
      <c r="CY52" s="244" t="str">
        <f t="shared" si="44"/>
        <v/>
      </c>
      <c r="CZ52" s="244" t="str">
        <f t="shared" si="45"/>
        <v/>
      </c>
      <c r="DA52" s="260"/>
      <c r="DB52" s="260"/>
      <c r="DC52" s="261"/>
      <c r="DD52" s="261"/>
      <c r="DE52" s="262"/>
      <c r="DF52" s="274">
        <f>'編號 No45.家庭成員 '!X$4</f>
        <v>1</v>
      </c>
      <c r="DG52" s="264">
        <f>'編號 No45.家庭成員 '!N$23</f>
        <v>0</v>
      </c>
      <c r="DH52" s="264">
        <f>'編號 No45.家庭成員 '!O$23</f>
        <v>0</v>
      </c>
      <c r="DI52" s="264">
        <f>'編號 No45.家庭成員 '!P$23</f>
        <v>0</v>
      </c>
      <c r="DJ52" s="264">
        <f>'編號 No45.家庭成員 '!Q$23</f>
        <v>0</v>
      </c>
      <c r="DK52" s="264">
        <f>'編號 No45.家庭成員 '!R$23</f>
        <v>0</v>
      </c>
      <c r="DL52" s="265">
        <f t="shared" si="46"/>
        <v>0</v>
      </c>
      <c r="DM52" s="265">
        <f t="shared" si="47"/>
        <v>0</v>
      </c>
      <c r="DN52" s="265">
        <f t="shared" si="48"/>
        <v>0</v>
      </c>
      <c r="DO52" s="266" t="str">
        <f t="shared" si="49"/>
        <v>身份空白</v>
      </c>
      <c r="DP52" s="266" t="str">
        <f t="shared" si="50"/>
        <v>身份空白</v>
      </c>
      <c r="DQ52" s="266" t="str">
        <f t="shared" si="51"/>
        <v>身份空白</v>
      </c>
      <c r="DR52" s="267">
        <v>0</v>
      </c>
      <c r="DS52" s="267"/>
      <c r="DT52" s="267"/>
      <c r="DU52" s="267"/>
      <c r="DV52" s="267"/>
      <c r="DW52" s="267"/>
      <c r="DX52" s="267"/>
      <c r="DY52" s="267"/>
      <c r="DZ52" s="267"/>
      <c r="EA52" s="267"/>
      <c r="EB52" s="267">
        <f t="shared" si="35"/>
        <v>0</v>
      </c>
      <c r="EC52" s="267"/>
      <c r="ED52" s="267"/>
      <c r="EE52" s="267"/>
      <c r="EF52" s="267"/>
      <c r="EG52" s="267"/>
      <c r="EH52" s="267"/>
      <c r="EI52" s="267"/>
      <c r="EJ52" s="267"/>
      <c r="EK52" s="267"/>
      <c r="EL52" s="267"/>
      <c r="EM52" s="267"/>
      <c r="EN52" s="267"/>
      <c r="EO52" s="267"/>
      <c r="EP52" s="267"/>
      <c r="EQ52" s="267"/>
      <c r="ER52" s="267"/>
      <c r="ES52" s="267"/>
      <c r="ET52" s="267"/>
      <c r="EU52" s="258"/>
      <c r="EV52" s="258"/>
      <c r="EW52" s="258"/>
      <c r="EX52" s="257" t="str">
        <f t="shared" si="52"/>
        <v/>
      </c>
      <c r="EY52" s="257" t="str">
        <f t="shared" si="53"/>
        <v/>
      </c>
      <c r="EZ52" s="257" t="str">
        <f t="shared" si="54"/>
        <v/>
      </c>
      <c r="FA52" s="258" t="str">
        <f t="shared" si="55"/>
        <v/>
      </c>
      <c r="FB52" s="258" t="str">
        <f t="shared" si="56"/>
        <v/>
      </c>
      <c r="FC52" s="258" t="str">
        <f t="shared" si="57"/>
        <v/>
      </c>
      <c r="FD52" s="258" t="str">
        <f t="shared" si="58"/>
        <v/>
      </c>
      <c r="FE52" s="258" t="str">
        <f t="shared" si="59"/>
        <v/>
      </c>
      <c r="FF52" s="258" t="str">
        <f t="shared" si="60"/>
        <v/>
      </c>
      <c r="FG52" s="258" t="str">
        <f t="shared" si="61"/>
        <v/>
      </c>
      <c r="FH52" s="258" t="str">
        <f t="shared" si="62"/>
        <v/>
      </c>
      <c r="FI52" s="257" t="str">
        <f t="shared" si="63"/>
        <v/>
      </c>
      <c r="FJ52" s="259" t="str">
        <f t="shared" si="64"/>
        <v/>
      </c>
      <c r="FK52" s="258" t="str">
        <f t="shared" si="65"/>
        <v/>
      </c>
      <c r="FL52" s="258" t="str">
        <f t="shared" si="66"/>
        <v/>
      </c>
      <c r="FM52" s="258" t="str">
        <f t="shared" si="67"/>
        <v/>
      </c>
      <c r="FN52" s="258"/>
      <c r="FO52" s="258"/>
      <c r="FP52" s="258"/>
      <c r="FQ52" s="258"/>
      <c r="FR52" s="258"/>
      <c r="FS52" s="258"/>
      <c r="FT52" s="258"/>
      <c r="FU52" s="258"/>
      <c r="FV52" s="258" t="str">
        <f t="shared" si="68"/>
        <v/>
      </c>
      <c r="FW52" s="258" t="str">
        <f t="shared" si="69"/>
        <v/>
      </c>
      <c r="FX52" s="258" t="str">
        <f t="shared" si="70"/>
        <v/>
      </c>
      <c r="FY52" s="258"/>
      <c r="FZ52" s="258"/>
      <c r="GA52" s="258"/>
      <c r="GB52" s="258"/>
      <c r="GC52" s="258"/>
      <c r="GD52" s="258"/>
      <c r="GE52" s="258"/>
      <c r="GF52" s="258"/>
      <c r="GG52" s="258"/>
      <c r="GH52" s="258"/>
      <c r="GI52" s="258"/>
      <c r="GJ52" s="258"/>
      <c r="GK52" s="258"/>
      <c r="GL52" s="258"/>
      <c r="GM52" s="258"/>
      <c r="GN52" s="258"/>
      <c r="GO52" s="258" t="s">
        <v>263</v>
      </c>
      <c r="GP52" s="258"/>
      <c r="GQ52" s="258"/>
      <c r="GR52" s="258"/>
      <c r="GS52" s="258"/>
    </row>
    <row r="53" spans="1:201" s="270" customFormat="1" ht="79.5" customHeight="1">
      <c r="A53" s="286" t="str">
        <f t="shared" si="36"/>
        <v>114學年度第一學期</v>
      </c>
      <c r="B53" s="258"/>
      <c r="C53" s="396"/>
      <c r="D53" s="271" t="s">
        <v>99</v>
      </c>
      <c r="E53" s="271"/>
      <c r="F53" s="271"/>
      <c r="G53" s="272"/>
      <c r="H53" s="397"/>
      <c r="I53" s="397"/>
      <c r="J53" s="397"/>
      <c r="K53" s="397"/>
      <c r="L53" s="397"/>
      <c r="M53" s="398"/>
      <c r="N53" s="399"/>
      <c r="O53" s="242" t="s">
        <v>906</v>
      </c>
      <c r="P53" s="272" t="s">
        <v>865</v>
      </c>
      <c r="Q53" s="400"/>
      <c r="R53" s="401"/>
      <c r="S53" s="402"/>
      <c r="T53" s="403"/>
      <c r="U53" s="403"/>
      <c r="V53" s="403"/>
      <c r="W53" s="414"/>
      <c r="X53" s="403"/>
      <c r="Y53" s="403"/>
      <c r="Z53" s="403"/>
      <c r="AA53" s="403"/>
      <c r="AB53" s="403"/>
      <c r="AC53" s="403"/>
      <c r="AD53" s="403"/>
      <c r="AE53" s="403"/>
      <c r="AF53" s="404"/>
      <c r="AG53" s="405"/>
      <c r="AH53" s="405"/>
      <c r="AI53" s="405"/>
      <c r="AJ53" s="405"/>
      <c r="AK53" s="397"/>
      <c r="AL53" s="397"/>
      <c r="AM53" s="397"/>
      <c r="AN53" s="397"/>
      <c r="AO53" s="406"/>
      <c r="AP53" s="406"/>
      <c r="AQ53" s="415"/>
      <c r="AR53" s="415"/>
      <c r="AS53" s="396"/>
      <c r="AT53" s="396"/>
      <c r="AU53" s="396"/>
      <c r="AV53" s="396"/>
      <c r="AW53" s="396"/>
      <c r="AX53" s="396"/>
      <c r="AY53" s="408"/>
      <c r="AZ53" s="408"/>
      <c r="BA53" s="408"/>
      <c r="BB53" s="408"/>
      <c r="BC53" s="416"/>
      <c r="BD53" s="410"/>
      <c r="BE53" s="411"/>
      <c r="BF53" s="411"/>
      <c r="BG53" s="411"/>
      <c r="BH53" s="411"/>
      <c r="BI53" s="396"/>
      <c r="BJ53" s="396"/>
      <c r="BK53" s="396"/>
      <c r="BL53" s="396"/>
      <c r="BM53" s="396"/>
      <c r="BN53" s="396"/>
      <c r="BO53" s="396"/>
      <c r="BP53" s="396"/>
      <c r="BQ53" s="396"/>
      <c r="BR53" s="396"/>
      <c r="BS53" s="396"/>
      <c r="BT53" s="396"/>
      <c r="BU53" s="396"/>
      <c r="BV53" s="396"/>
      <c r="BW53" s="413" t="s">
        <v>1170</v>
      </c>
      <c r="BX53" s="413" t="s">
        <v>1171</v>
      </c>
      <c r="BY53" s="412"/>
      <c r="BZ53" s="413" t="s">
        <v>1170</v>
      </c>
      <c r="CA53" s="413" t="s">
        <v>1171</v>
      </c>
      <c r="CB53" s="412"/>
      <c r="CC53" s="412" t="s">
        <v>1172</v>
      </c>
      <c r="CD53" s="413" t="s">
        <v>1173</v>
      </c>
      <c r="CE53" s="412"/>
      <c r="CF53" s="412"/>
      <c r="CG53" s="412"/>
      <c r="CH53" s="413" t="s">
        <v>1174</v>
      </c>
      <c r="CI53" s="413" t="s">
        <v>1175</v>
      </c>
      <c r="CJ53" s="413" t="s">
        <v>1176</v>
      </c>
      <c r="CK53" s="412" t="s">
        <v>1177</v>
      </c>
      <c r="CL53" s="397"/>
      <c r="CM53" s="397"/>
      <c r="CN53" s="397"/>
      <c r="CO53" s="243">
        <f t="shared" si="37"/>
        <v>0</v>
      </c>
      <c r="CP53" s="287" t="s">
        <v>176</v>
      </c>
      <c r="CQ53" s="244" t="str">
        <f t="shared" si="38"/>
        <v/>
      </c>
      <c r="CR53" s="244" t="str">
        <f t="shared" si="39"/>
        <v/>
      </c>
      <c r="CS53" s="244">
        <v>0</v>
      </c>
      <c r="CT53" s="244" t="str">
        <f t="shared" si="71"/>
        <v/>
      </c>
      <c r="CU53" s="244" t="str">
        <f t="shared" si="40"/>
        <v/>
      </c>
      <c r="CV53" s="244" t="str">
        <f t="shared" si="41"/>
        <v/>
      </c>
      <c r="CW53" s="244" t="str">
        <f t="shared" si="42"/>
        <v/>
      </c>
      <c r="CX53" s="244" t="str">
        <f t="shared" si="43"/>
        <v/>
      </c>
      <c r="CY53" s="244" t="str">
        <f t="shared" si="44"/>
        <v/>
      </c>
      <c r="CZ53" s="244" t="str">
        <f t="shared" si="45"/>
        <v/>
      </c>
      <c r="DA53" s="260"/>
      <c r="DB53" s="260"/>
      <c r="DC53" s="261"/>
      <c r="DD53" s="261"/>
      <c r="DE53" s="262"/>
      <c r="DF53" s="274">
        <f>'編號 No46.家庭成員 '!X$4</f>
        <v>1</v>
      </c>
      <c r="DG53" s="264">
        <f>'編號 No46.家庭成員 '!N$23</f>
        <v>0</v>
      </c>
      <c r="DH53" s="264">
        <f>'編號 No46.家庭成員 '!O$23</f>
        <v>0</v>
      </c>
      <c r="DI53" s="264">
        <f>'編號 No46.家庭成員 '!P$23</f>
        <v>0</v>
      </c>
      <c r="DJ53" s="264">
        <f>'編號 No46.家庭成員 '!Q$23</f>
        <v>0</v>
      </c>
      <c r="DK53" s="264">
        <f>'編號 No46.家庭成員 '!R$23</f>
        <v>0</v>
      </c>
      <c r="DL53" s="265">
        <f t="shared" si="46"/>
        <v>0</v>
      </c>
      <c r="DM53" s="265">
        <f t="shared" si="47"/>
        <v>0</v>
      </c>
      <c r="DN53" s="265">
        <f t="shared" si="48"/>
        <v>0</v>
      </c>
      <c r="DO53" s="266" t="str">
        <f t="shared" si="49"/>
        <v>身份空白</v>
      </c>
      <c r="DP53" s="266" t="str">
        <f t="shared" si="50"/>
        <v>身份空白</v>
      </c>
      <c r="DQ53" s="266" t="str">
        <f t="shared" si="51"/>
        <v>身份空白</v>
      </c>
      <c r="DR53" s="267">
        <v>0</v>
      </c>
      <c r="DS53" s="267"/>
      <c r="DT53" s="267"/>
      <c r="DU53" s="267"/>
      <c r="DV53" s="267"/>
      <c r="DW53" s="267"/>
      <c r="DX53" s="267"/>
      <c r="DY53" s="267"/>
      <c r="DZ53" s="267"/>
      <c r="EA53" s="267"/>
      <c r="EB53" s="267">
        <f t="shared" si="35"/>
        <v>0</v>
      </c>
      <c r="EC53" s="267"/>
      <c r="ED53" s="267"/>
      <c r="EE53" s="267"/>
      <c r="EF53" s="267"/>
      <c r="EG53" s="267"/>
      <c r="EH53" s="267"/>
      <c r="EI53" s="267"/>
      <c r="EJ53" s="267"/>
      <c r="EK53" s="267"/>
      <c r="EL53" s="267"/>
      <c r="EM53" s="267"/>
      <c r="EN53" s="267"/>
      <c r="EO53" s="267"/>
      <c r="EP53" s="267"/>
      <c r="EQ53" s="267"/>
      <c r="ER53" s="267"/>
      <c r="ES53" s="267"/>
      <c r="ET53" s="267"/>
      <c r="EU53" s="258"/>
      <c r="EV53" s="258"/>
      <c r="EW53" s="258"/>
      <c r="EX53" s="257" t="str">
        <f t="shared" si="52"/>
        <v/>
      </c>
      <c r="EY53" s="257" t="str">
        <f t="shared" si="53"/>
        <v/>
      </c>
      <c r="EZ53" s="257" t="str">
        <f t="shared" si="54"/>
        <v/>
      </c>
      <c r="FA53" s="258" t="str">
        <f t="shared" si="55"/>
        <v/>
      </c>
      <c r="FB53" s="258" t="str">
        <f t="shared" si="56"/>
        <v/>
      </c>
      <c r="FC53" s="258" t="str">
        <f t="shared" si="57"/>
        <v/>
      </c>
      <c r="FD53" s="258" t="str">
        <f t="shared" si="58"/>
        <v/>
      </c>
      <c r="FE53" s="258" t="str">
        <f t="shared" si="59"/>
        <v/>
      </c>
      <c r="FF53" s="258" t="str">
        <f t="shared" si="60"/>
        <v/>
      </c>
      <c r="FG53" s="258" t="str">
        <f t="shared" si="61"/>
        <v/>
      </c>
      <c r="FH53" s="258" t="str">
        <f t="shared" si="62"/>
        <v/>
      </c>
      <c r="FI53" s="257" t="str">
        <f t="shared" si="63"/>
        <v/>
      </c>
      <c r="FJ53" s="259" t="str">
        <f t="shared" si="64"/>
        <v/>
      </c>
      <c r="FK53" s="258" t="str">
        <f t="shared" si="65"/>
        <v/>
      </c>
      <c r="FL53" s="258" t="str">
        <f t="shared" si="66"/>
        <v/>
      </c>
      <c r="FM53" s="258" t="str">
        <f t="shared" si="67"/>
        <v/>
      </c>
      <c r="FN53" s="258"/>
      <c r="FO53" s="258"/>
      <c r="FP53" s="258"/>
      <c r="FQ53" s="258"/>
      <c r="FR53" s="258"/>
      <c r="FS53" s="258"/>
      <c r="FT53" s="258"/>
      <c r="FU53" s="258"/>
      <c r="FV53" s="258" t="str">
        <f t="shared" si="68"/>
        <v/>
      </c>
      <c r="FW53" s="258" t="str">
        <f t="shared" si="69"/>
        <v/>
      </c>
      <c r="FX53" s="258" t="str">
        <f t="shared" si="70"/>
        <v/>
      </c>
      <c r="FY53" s="258"/>
      <c r="FZ53" s="258"/>
      <c r="GA53" s="258"/>
      <c r="GB53" s="258"/>
      <c r="GC53" s="258"/>
      <c r="GD53" s="258"/>
      <c r="GE53" s="258"/>
      <c r="GF53" s="258"/>
      <c r="GG53" s="258"/>
      <c r="GH53" s="258"/>
      <c r="GI53" s="258"/>
      <c r="GJ53" s="258"/>
      <c r="GK53" s="258"/>
      <c r="GL53" s="258"/>
      <c r="GM53" s="258"/>
      <c r="GN53" s="258"/>
      <c r="GO53" s="258" t="s">
        <v>263</v>
      </c>
      <c r="GP53" s="258"/>
      <c r="GQ53" s="258"/>
      <c r="GR53" s="258"/>
      <c r="GS53" s="258"/>
    </row>
    <row r="54" spans="1:201" s="270" customFormat="1" ht="79.5" customHeight="1">
      <c r="A54" s="286" t="str">
        <f t="shared" si="36"/>
        <v>114學年度第一學期</v>
      </c>
      <c r="B54" s="258"/>
      <c r="C54" s="396"/>
      <c r="D54" s="271" t="s">
        <v>100</v>
      </c>
      <c r="E54" s="271"/>
      <c r="F54" s="271"/>
      <c r="G54" s="272"/>
      <c r="H54" s="397"/>
      <c r="I54" s="397"/>
      <c r="J54" s="397"/>
      <c r="K54" s="397"/>
      <c r="L54" s="397"/>
      <c r="M54" s="398"/>
      <c r="N54" s="399"/>
      <c r="O54" s="242" t="s">
        <v>906</v>
      </c>
      <c r="P54" s="272" t="s">
        <v>865</v>
      </c>
      <c r="Q54" s="400"/>
      <c r="R54" s="401"/>
      <c r="S54" s="402"/>
      <c r="T54" s="403"/>
      <c r="U54" s="403"/>
      <c r="V54" s="403"/>
      <c r="W54" s="414"/>
      <c r="X54" s="403"/>
      <c r="Y54" s="403"/>
      <c r="Z54" s="403"/>
      <c r="AA54" s="403"/>
      <c r="AB54" s="403"/>
      <c r="AC54" s="403"/>
      <c r="AD54" s="403"/>
      <c r="AE54" s="403"/>
      <c r="AF54" s="404"/>
      <c r="AG54" s="405"/>
      <c r="AH54" s="405"/>
      <c r="AI54" s="405"/>
      <c r="AJ54" s="405"/>
      <c r="AK54" s="397"/>
      <c r="AL54" s="397"/>
      <c r="AM54" s="397"/>
      <c r="AN54" s="397"/>
      <c r="AO54" s="406"/>
      <c r="AP54" s="406"/>
      <c r="AQ54" s="415"/>
      <c r="AR54" s="415"/>
      <c r="AS54" s="396"/>
      <c r="AT54" s="396"/>
      <c r="AU54" s="396"/>
      <c r="AV54" s="396"/>
      <c r="AW54" s="396"/>
      <c r="AX54" s="396"/>
      <c r="AY54" s="408"/>
      <c r="AZ54" s="408"/>
      <c r="BA54" s="408"/>
      <c r="BB54" s="408"/>
      <c r="BC54" s="416"/>
      <c r="BD54" s="410"/>
      <c r="BE54" s="411"/>
      <c r="BF54" s="411"/>
      <c r="BG54" s="411"/>
      <c r="BH54" s="411"/>
      <c r="BI54" s="396"/>
      <c r="BJ54" s="396"/>
      <c r="BK54" s="396"/>
      <c r="BL54" s="396"/>
      <c r="BM54" s="396"/>
      <c r="BN54" s="396"/>
      <c r="BO54" s="396"/>
      <c r="BP54" s="396"/>
      <c r="BQ54" s="396"/>
      <c r="BR54" s="396"/>
      <c r="BS54" s="396"/>
      <c r="BT54" s="396"/>
      <c r="BU54" s="396"/>
      <c r="BV54" s="396"/>
      <c r="BW54" s="413" t="s">
        <v>1170</v>
      </c>
      <c r="BX54" s="413" t="s">
        <v>1171</v>
      </c>
      <c r="BY54" s="412"/>
      <c r="BZ54" s="413" t="s">
        <v>1170</v>
      </c>
      <c r="CA54" s="413" t="s">
        <v>1171</v>
      </c>
      <c r="CB54" s="412"/>
      <c r="CC54" s="412" t="s">
        <v>1172</v>
      </c>
      <c r="CD54" s="413" t="s">
        <v>1173</v>
      </c>
      <c r="CE54" s="412"/>
      <c r="CF54" s="412"/>
      <c r="CG54" s="412"/>
      <c r="CH54" s="413" t="s">
        <v>1174</v>
      </c>
      <c r="CI54" s="413" t="s">
        <v>1175</v>
      </c>
      <c r="CJ54" s="413" t="s">
        <v>1176</v>
      </c>
      <c r="CK54" s="412" t="s">
        <v>1177</v>
      </c>
      <c r="CL54" s="397"/>
      <c r="CM54" s="397"/>
      <c r="CN54" s="397"/>
      <c r="CO54" s="243">
        <f t="shared" si="37"/>
        <v>0</v>
      </c>
      <c r="CP54" s="287" t="s">
        <v>176</v>
      </c>
      <c r="CQ54" s="244" t="str">
        <f t="shared" si="38"/>
        <v/>
      </c>
      <c r="CR54" s="244" t="str">
        <f t="shared" si="39"/>
        <v/>
      </c>
      <c r="CS54" s="244">
        <v>0</v>
      </c>
      <c r="CT54" s="244" t="str">
        <f t="shared" si="71"/>
        <v/>
      </c>
      <c r="CU54" s="244" t="str">
        <f t="shared" si="40"/>
        <v/>
      </c>
      <c r="CV54" s="244" t="str">
        <f t="shared" si="41"/>
        <v/>
      </c>
      <c r="CW54" s="244" t="str">
        <f t="shared" si="42"/>
        <v/>
      </c>
      <c r="CX54" s="244" t="str">
        <f t="shared" si="43"/>
        <v/>
      </c>
      <c r="CY54" s="244" t="str">
        <f t="shared" si="44"/>
        <v/>
      </c>
      <c r="CZ54" s="244" t="str">
        <f t="shared" si="45"/>
        <v/>
      </c>
      <c r="DA54" s="260"/>
      <c r="DB54" s="260"/>
      <c r="DC54" s="261"/>
      <c r="DD54" s="261"/>
      <c r="DE54" s="262"/>
      <c r="DF54" s="274">
        <f>'編號 No47.家庭成員'!X$4</f>
        <v>1</v>
      </c>
      <c r="DG54" s="264">
        <f>'編號 No47.家庭成員'!N$23</f>
        <v>0</v>
      </c>
      <c r="DH54" s="264">
        <f>'編號 No47.家庭成員'!O$23</f>
        <v>0</v>
      </c>
      <c r="DI54" s="264">
        <f>'編號 No47.家庭成員'!P$23</f>
        <v>0</v>
      </c>
      <c r="DJ54" s="264">
        <f>'編號 No47.家庭成員'!Q$23</f>
        <v>0</v>
      </c>
      <c r="DK54" s="264">
        <f>'編號 No47.家庭成員'!R$23</f>
        <v>0</v>
      </c>
      <c r="DL54" s="265">
        <f t="shared" si="46"/>
        <v>0</v>
      </c>
      <c r="DM54" s="265">
        <f t="shared" si="47"/>
        <v>0</v>
      </c>
      <c r="DN54" s="265">
        <f t="shared" si="48"/>
        <v>0</v>
      </c>
      <c r="DO54" s="266" t="str">
        <f t="shared" si="49"/>
        <v>身份空白</v>
      </c>
      <c r="DP54" s="266" t="str">
        <f t="shared" si="50"/>
        <v>身份空白</v>
      </c>
      <c r="DQ54" s="266" t="str">
        <f t="shared" si="51"/>
        <v>身份空白</v>
      </c>
      <c r="DR54" s="267">
        <v>0</v>
      </c>
      <c r="DS54" s="267"/>
      <c r="DT54" s="267"/>
      <c r="DU54" s="267"/>
      <c r="DV54" s="267"/>
      <c r="DW54" s="267"/>
      <c r="DX54" s="267"/>
      <c r="DY54" s="267"/>
      <c r="DZ54" s="267"/>
      <c r="EA54" s="267"/>
      <c r="EB54" s="267">
        <f t="shared" si="35"/>
        <v>0</v>
      </c>
      <c r="EC54" s="267"/>
      <c r="ED54" s="267"/>
      <c r="EE54" s="267"/>
      <c r="EF54" s="267"/>
      <c r="EG54" s="267"/>
      <c r="EH54" s="267"/>
      <c r="EI54" s="267"/>
      <c r="EJ54" s="267"/>
      <c r="EK54" s="267"/>
      <c r="EL54" s="267"/>
      <c r="EM54" s="267"/>
      <c r="EN54" s="267"/>
      <c r="EO54" s="267"/>
      <c r="EP54" s="267"/>
      <c r="EQ54" s="267"/>
      <c r="ER54" s="267"/>
      <c r="ES54" s="267"/>
      <c r="ET54" s="267"/>
      <c r="EU54" s="258"/>
      <c r="EV54" s="258"/>
      <c r="EW54" s="258"/>
      <c r="EX54" s="257" t="str">
        <f t="shared" si="52"/>
        <v/>
      </c>
      <c r="EY54" s="257" t="str">
        <f t="shared" si="53"/>
        <v/>
      </c>
      <c r="EZ54" s="257" t="str">
        <f t="shared" si="54"/>
        <v/>
      </c>
      <c r="FA54" s="258" t="str">
        <f t="shared" si="55"/>
        <v/>
      </c>
      <c r="FB54" s="258" t="str">
        <f t="shared" si="56"/>
        <v/>
      </c>
      <c r="FC54" s="258" t="str">
        <f t="shared" si="57"/>
        <v/>
      </c>
      <c r="FD54" s="258" t="str">
        <f t="shared" si="58"/>
        <v/>
      </c>
      <c r="FE54" s="258" t="str">
        <f t="shared" si="59"/>
        <v/>
      </c>
      <c r="FF54" s="258" t="str">
        <f t="shared" si="60"/>
        <v/>
      </c>
      <c r="FG54" s="258" t="str">
        <f t="shared" si="61"/>
        <v/>
      </c>
      <c r="FH54" s="258" t="str">
        <f t="shared" si="62"/>
        <v/>
      </c>
      <c r="FI54" s="257" t="str">
        <f t="shared" si="63"/>
        <v/>
      </c>
      <c r="FJ54" s="259" t="str">
        <f t="shared" si="64"/>
        <v/>
      </c>
      <c r="FK54" s="258" t="str">
        <f t="shared" si="65"/>
        <v/>
      </c>
      <c r="FL54" s="258" t="str">
        <f t="shared" si="66"/>
        <v/>
      </c>
      <c r="FM54" s="258" t="str">
        <f t="shared" si="67"/>
        <v/>
      </c>
      <c r="FN54" s="258"/>
      <c r="FO54" s="258"/>
      <c r="FP54" s="258"/>
      <c r="FQ54" s="258"/>
      <c r="FR54" s="258"/>
      <c r="FS54" s="258"/>
      <c r="FT54" s="258"/>
      <c r="FU54" s="258"/>
      <c r="FV54" s="258" t="str">
        <f t="shared" si="68"/>
        <v/>
      </c>
      <c r="FW54" s="258" t="str">
        <f t="shared" si="69"/>
        <v/>
      </c>
      <c r="FX54" s="258" t="str">
        <f t="shared" si="70"/>
        <v/>
      </c>
      <c r="FY54" s="258"/>
      <c r="FZ54" s="258"/>
      <c r="GA54" s="258"/>
      <c r="GB54" s="258"/>
      <c r="GC54" s="258"/>
      <c r="GD54" s="258"/>
      <c r="GE54" s="258"/>
      <c r="GF54" s="258"/>
      <c r="GG54" s="258"/>
      <c r="GH54" s="258"/>
      <c r="GI54" s="258"/>
      <c r="GJ54" s="258"/>
      <c r="GK54" s="258"/>
      <c r="GL54" s="258"/>
      <c r="GM54" s="258"/>
      <c r="GN54" s="258"/>
      <c r="GO54" s="258" t="s">
        <v>263</v>
      </c>
      <c r="GP54" s="258"/>
      <c r="GQ54" s="258"/>
      <c r="GR54" s="258"/>
      <c r="GS54" s="258"/>
    </row>
    <row r="55" spans="1:201" s="270" customFormat="1" ht="79.5" customHeight="1">
      <c r="A55" s="286" t="str">
        <f t="shared" si="36"/>
        <v>114學年度第一學期</v>
      </c>
      <c r="B55" s="258"/>
      <c r="C55" s="396"/>
      <c r="D55" s="271" t="s">
        <v>101</v>
      </c>
      <c r="E55" s="271"/>
      <c r="F55" s="271"/>
      <c r="G55" s="272"/>
      <c r="H55" s="397"/>
      <c r="I55" s="397"/>
      <c r="J55" s="397"/>
      <c r="K55" s="397"/>
      <c r="L55" s="397"/>
      <c r="M55" s="398"/>
      <c r="N55" s="399"/>
      <c r="O55" s="242" t="s">
        <v>906</v>
      </c>
      <c r="P55" s="272" t="s">
        <v>865</v>
      </c>
      <c r="Q55" s="400"/>
      <c r="R55" s="401"/>
      <c r="S55" s="402"/>
      <c r="T55" s="403"/>
      <c r="U55" s="403"/>
      <c r="V55" s="403"/>
      <c r="W55" s="414"/>
      <c r="X55" s="403"/>
      <c r="Y55" s="403"/>
      <c r="Z55" s="403"/>
      <c r="AA55" s="403"/>
      <c r="AB55" s="403"/>
      <c r="AC55" s="403"/>
      <c r="AD55" s="403"/>
      <c r="AE55" s="403"/>
      <c r="AF55" s="404"/>
      <c r="AG55" s="405"/>
      <c r="AH55" s="405"/>
      <c r="AI55" s="405"/>
      <c r="AJ55" s="405"/>
      <c r="AK55" s="397"/>
      <c r="AL55" s="397"/>
      <c r="AM55" s="397"/>
      <c r="AN55" s="397"/>
      <c r="AO55" s="406"/>
      <c r="AP55" s="406"/>
      <c r="AQ55" s="415"/>
      <c r="AR55" s="415"/>
      <c r="AS55" s="396"/>
      <c r="AT55" s="396"/>
      <c r="AU55" s="396"/>
      <c r="AV55" s="396"/>
      <c r="AW55" s="396"/>
      <c r="AX55" s="396"/>
      <c r="AY55" s="408"/>
      <c r="AZ55" s="408"/>
      <c r="BA55" s="408"/>
      <c r="BB55" s="408"/>
      <c r="BC55" s="416"/>
      <c r="BD55" s="410"/>
      <c r="BE55" s="411"/>
      <c r="BF55" s="411"/>
      <c r="BG55" s="411"/>
      <c r="BH55" s="411"/>
      <c r="BI55" s="396"/>
      <c r="BJ55" s="396"/>
      <c r="BK55" s="396"/>
      <c r="BL55" s="396"/>
      <c r="BM55" s="396"/>
      <c r="BN55" s="396"/>
      <c r="BO55" s="396"/>
      <c r="BP55" s="396"/>
      <c r="BQ55" s="396"/>
      <c r="BR55" s="396"/>
      <c r="BS55" s="396"/>
      <c r="BT55" s="396"/>
      <c r="BU55" s="396"/>
      <c r="BV55" s="396"/>
      <c r="BW55" s="413" t="s">
        <v>1170</v>
      </c>
      <c r="BX55" s="413" t="s">
        <v>1171</v>
      </c>
      <c r="BY55" s="412"/>
      <c r="BZ55" s="413" t="s">
        <v>1170</v>
      </c>
      <c r="CA55" s="413" t="s">
        <v>1171</v>
      </c>
      <c r="CB55" s="412"/>
      <c r="CC55" s="412" t="s">
        <v>1172</v>
      </c>
      <c r="CD55" s="413" t="s">
        <v>1173</v>
      </c>
      <c r="CE55" s="412"/>
      <c r="CF55" s="412"/>
      <c r="CG55" s="412"/>
      <c r="CH55" s="413" t="s">
        <v>1174</v>
      </c>
      <c r="CI55" s="413" t="s">
        <v>1175</v>
      </c>
      <c r="CJ55" s="413" t="s">
        <v>1176</v>
      </c>
      <c r="CK55" s="412" t="s">
        <v>1177</v>
      </c>
      <c r="CL55" s="397"/>
      <c r="CM55" s="397"/>
      <c r="CN55" s="397"/>
      <c r="CO55" s="243">
        <f t="shared" si="37"/>
        <v>0</v>
      </c>
      <c r="CP55" s="287" t="s">
        <v>176</v>
      </c>
      <c r="CQ55" s="244" t="str">
        <f t="shared" si="38"/>
        <v/>
      </c>
      <c r="CR55" s="244" t="str">
        <f t="shared" si="39"/>
        <v/>
      </c>
      <c r="CS55" s="244">
        <v>0</v>
      </c>
      <c r="CT55" s="244" t="str">
        <f t="shared" si="71"/>
        <v/>
      </c>
      <c r="CU55" s="244" t="str">
        <f t="shared" si="40"/>
        <v/>
      </c>
      <c r="CV55" s="244" t="str">
        <f t="shared" si="41"/>
        <v/>
      </c>
      <c r="CW55" s="244" t="str">
        <f t="shared" si="42"/>
        <v/>
      </c>
      <c r="CX55" s="244" t="str">
        <f t="shared" si="43"/>
        <v/>
      </c>
      <c r="CY55" s="244" t="str">
        <f t="shared" si="44"/>
        <v/>
      </c>
      <c r="CZ55" s="244" t="str">
        <f t="shared" si="45"/>
        <v/>
      </c>
      <c r="DA55" s="260"/>
      <c r="DB55" s="260"/>
      <c r="DC55" s="261"/>
      <c r="DD55" s="261"/>
      <c r="DE55" s="262"/>
      <c r="DF55" s="274">
        <f>'編號 No48.家庭成員'!X$4</f>
        <v>1</v>
      </c>
      <c r="DG55" s="264">
        <f>'編號 No48.家庭成員'!N$23</f>
        <v>0</v>
      </c>
      <c r="DH55" s="264">
        <f>'編號 No48.家庭成員'!O$23</f>
        <v>0</v>
      </c>
      <c r="DI55" s="264">
        <f>'編號 No48.家庭成員'!P$23</f>
        <v>0</v>
      </c>
      <c r="DJ55" s="264">
        <f>'編號 No48.家庭成員'!Q$23</f>
        <v>0</v>
      </c>
      <c r="DK55" s="264">
        <f>'編號 No48.家庭成員'!R$23</f>
        <v>0</v>
      </c>
      <c r="DL55" s="265">
        <f t="shared" si="46"/>
        <v>0</v>
      </c>
      <c r="DM55" s="265">
        <f t="shared" si="47"/>
        <v>0</v>
      </c>
      <c r="DN55" s="265">
        <f t="shared" si="48"/>
        <v>0</v>
      </c>
      <c r="DO55" s="266" t="str">
        <f t="shared" si="49"/>
        <v>身份空白</v>
      </c>
      <c r="DP55" s="266" t="str">
        <f t="shared" si="50"/>
        <v>身份空白</v>
      </c>
      <c r="DQ55" s="266" t="str">
        <f t="shared" si="51"/>
        <v>身份空白</v>
      </c>
      <c r="DR55" s="267">
        <v>0</v>
      </c>
      <c r="DS55" s="267"/>
      <c r="DT55" s="267"/>
      <c r="DU55" s="267"/>
      <c r="DV55" s="267"/>
      <c r="DW55" s="267"/>
      <c r="DX55" s="267"/>
      <c r="DY55" s="267"/>
      <c r="DZ55" s="267"/>
      <c r="EA55" s="267"/>
      <c r="EB55" s="267">
        <f t="shared" si="35"/>
        <v>0</v>
      </c>
      <c r="EC55" s="267"/>
      <c r="ED55" s="267"/>
      <c r="EE55" s="267"/>
      <c r="EF55" s="267"/>
      <c r="EG55" s="267"/>
      <c r="EH55" s="267"/>
      <c r="EI55" s="267"/>
      <c r="EJ55" s="267"/>
      <c r="EK55" s="267"/>
      <c r="EL55" s="267"/>
      <c r="EM55" s="267"/>
      <c r="EN55" s="267"/>
      <c r="EO55" s="267"/>
      <c r="EP55" s="267"/>
      <c r="EQ55" s="267"/>
      <c r="ER55" s="267"/>
      <c r="ES55" s="267"/>
      <c r="ET55" s="267"/>
      <c r="EU55" s="258"/>
      <c r="EV55" s="258"/>
      <c r="EW55" s="258"/>
      <c r="EX55" s="257" t="str">
        <f t="shared" si="52"/>
        <v/>
      </c>
      <c r="EY55" s="257" t="str">
        <f t="shared" si="53"/>
        <v/>
      </c>
      <c r="EZ55" s="257" t="str">
        <f t="shared" si="54"/>
        <v/>
      </c>
      <c r="FA55" s="258" t="str">
        <f t="shared" si="55"/>
        <v/>
      </c>
      <c r="FB55" s="258" t="str">
        <f t="shared" si="56"/>
        <v/>
      </c>
      <c r="FC55" s="258" t="str">
        <f t="shared" si="57"/>
        <v/>
      </c>
      <c r="FD55" s="258" t="str">
        <f t="shared" si="58"/>
        <v/>
      </c>
      <c r="FE55" s="258" t="str">
        <f t="shared" si="59"/>
        <v/>
      </c>
      <c r="FF55" s="258" t="str">
        <f t="shared" si="60"/>
        <v/>
      </c>
      <c r="FG55" s="258" t="str">
        <f t="shared" si="61"/>
        <v/>
      </c>
      <c r="FH55" s="258" t="str">
        <f t="shared" si="62"/>
        <v/>
      </c>
      <c r="FI55" s="257" t="str">
        <f t="shared" si="63"/>
        <v/>
      </c>
      <c r="FJ55" s="259" t="str">
        <f t="shared" si="64"/>
        <v/>
      </c>
      <c r="FK55" s="258" t="str">
        <f t="shared" si="65"/>
        <v/>
      </c>
      <c r="FL55" s="258" t="str">
        <f t="shared" si="66"/>
        <v/>
      </c>
      <c r="FM55" s="258" t="str">
        <f t="shared" si="67"/>
        <v/>
      </c>
      <c r="FN55" s="258"/>
      <c r="FO55" s="258"/>
      <c r="FP55" s="258"/>
      <c r="FQ55" s="258"/>
      <c r="FR55" s="258"/>
      <c r="FS55" s="258"/>
      <c r="FT55" s="258"/>
      <c r="FU55" s="258"/>
      <c r="FV55" s="258" t="str">
        <f t="shared" si="68"/>
        <v/>
      </c>
      <c r="FW55" s="258" t="str">
        <f t="shared" si="69"/>
        <v/>
      </c>
      <c r="FX55" s="258" t="str">
        <f t="shared" si="70"/>
        <v/>
      </c>
      <c r="FY55" s="258"/>
      <c r="FZ55" s="258"/>
      <c r="GA55" s="258"/>
      <c r="GB55" s="258"/>
      <c r="GC55" s="258"/>
      <c r="GD55" s="258"/>
      <c r="GE55" s="258"/>
      <c r="GF55" s="258"/>
      <c r="GG55" s="258"/>
      <c r="GH55" s="258"/>
      <c r="GI55" s="258"/>
      <c r="GJ55" s="258"/>
      <c r="GK55" s="258"/>
      <c r="GL55" s="258"/>
      <c r="GM55" s="258"/>
      <c r="GN55" s="258"/>
      <c r="GO55" s="258" t="s">
        <v>263</v>
      </c>
      <c r="GP55" s="258"/>
      <c r="GQ55" s="258"/>
      <c r="GR55" s="258"/>
      <c r="GS55" s="258"/>
    </row>
    <row r="56" spans="1:201" s="270" customFormat="1" ht="79.5" customHeight="1">
      <c r="A56" s="286" t="str">
        <f t="shared" si="36"/>
        <v>114學年度第一學期</v>
      </c>
      <c r="B56" s="258"/>
      <c r="C56" s="396"/>
      <c r="D56" s="271" t="s">
        <v>102</v>
      </c>
      <c r="E56" s="271"/>
      <c r="F56" s="271"/>
      <c r="G56" s="272"/>
      <c r="H56" s="397"/>
      <c r="I56" s="397"/>
      <c r="J56" s="397"/>
      <c r="K56" s="397"/>
      <c r="L56" s="397"/>
      <c r="M56" s="398"/>
      <c r="N56" s="399"/>
      <c r="O56" s="242" t="s">
        <v>906</v>
      </c>
      <c r="P56" s="272" t="s">
        <v>865</v>
      </c>
      <c r="Q56" s="400"/>
      <c r="R56" s="401"/>
      <c r="S56" s="402"/>
      <c r="T56" s="403"/>
      <c r="U56" s="403"/>
      <c r="V56" s="403"/>
      <c r="W56" s="414"/>
      <c r="X56" s="403"/>
      <c r="Y56" s="403"/>
      <c r="Z56" s="403"/>
      <c r="AA56" s="403"/>
      <c r="AB56" s="403"/>
      <c r="AC56" s="403"/>
      <c r="AD56" s="403"/>
      <c r="AE56" s="403"/>
      <c r="AF56" s="404"/>
      <c r="AG56" s="405"/>
      <c r="AH56" s="405"/>
      <c r="AI56" s="405"/>
      <c r="AJ56" s="405"/>
      <c r="AK56" s="397"/>
      <c r="AL56" s="397"/>
      <c r="AM56" s="397"/>
      <c r="AN56" s="397"/>
      <c r="AO56" s="406"/>
      <c r="AP56" s="406"/>
      <c r="AQ56" s="415"/>
      <c r="AR56" s="415"/>
      <c r="AS56" s="396"/>
      <c r="AT56" s="396"/>
      <c r="AU56" s="396"/>
      <c r="AV56" s="396"/>
      <c r="AW56" s="396"/>
      <c r="AX56" s="396"/>
      <c r="AY56" s="408"/>
      <c r="AZ56" s="408"/>
      <c r="BA56" s="408"/>
      <c r="BB56" s="408"/>
      <c r="BC56" s="416"/>
      <c r="BD56" s="410"/>
      <c r="BE56" s="411"/>
      <c r="BF56" s="411"/>
      <c r="BG56" s="411"/>
      <c r="BH56" s="411"/>
      <c r="BI56" s="396"/>
      <c r="BJ56" s="396"/>
      <c r="BK56" s="396"/>
      <c r="BL56" s="396"/>
      <c r="BM56" s="396"/>
      <c r="BN56" s="396"/>
      <c r="BO56" s="396"/>
      <c r="BP56" s="396"/>
      <c r="BQ56" s="396"/>
      <c r="BR56" s="396"/>
      <c r="BS56" s="396"/>
      <c r="BT56" s="396"/>
      <c r="BU56" s="396"/>
      <c r="BV56" s="396"/>
      <c r="BW56" s="413" t="s">
        <v>1170</v>
      </c>
      <c r="BX56" s="413" t="s">
        <v>1171</v>
      </c>
      <c r="BY56" s="412"/>
      <c r="BZ56" s="413" t="s">
        <v>1170</v>
      </c>
      <c r="CA56" s="413" t="s">
        <v>1171</v>
      </c>
      <c r="CB56" s="412"/>
      <c r="CC56" s="412" t="s">
        <v>1172</v>
      </c>
      <c r="CD56" s="413" t="s">
        <v>1173</v>
      </c>
      <c r="CE56" s="412"/>
      <c r="CF56" s="412"/>
      <c r="CG56" s="412"/>
      <c r="CH56" s="413" t="s">
        <v>1174</v>
      </c>
      <c r="CI56" s="413" t="s">
        <v>1175</v>
      </c>
      <c r="CJ56" s="413" t="s">
        <v>1176</v>
      </c>
      <c r="CK56" s="412" t="s">
        <v>1177</v>
      </c>
      <c r="CL56" s="397"/>
      <c r="CM56" s="397"/>
      <c r="CN56" s="397"/>
      <c r="CO56" s="243">
        <f t="shared" si="37"/>
        <v>0</v>
      </c>
      <c r="CP56" s="287" t="s">
        <v>176</v>
      </c>
      <c r="CQ56" s="244" t="str">
        <f t="shared" si="38"/>
        <v/>
      </c>
      <c r="CR56" s="244" t="str">
        <f t="shared" si="39"/>
        <v/>
      </c>
      <c r="CS56" s="244">
        <v>0</v>
      </c>
      <c r="CT56" s="244" t="str">
        <f t="shared" si="71"/>
        <v/>
      </c>
      <c r="CU56" s="244" t="str">
        <f t="shared" si="40"/>
        <v/>
      </c>
      <c r="CV56" s="244" t="str">
        <f t="shared" si="41"/>
        <v/>
      </c>
      <c r="CW56" s="244" t="str">
        <f t="shared" si="42"/>
        <v/>
      </c>
      <c r="CX56" s="244" t="str">
        <f t="shared" si="43"/>
        <v/>
      </c>
      <c r="CY56" s="244" t="str">
        <f t="shared" si="44"/>
        <v/>
      </c>
      <c r="CZ56" s="244" t="str">
        <f t="shared" si="45"/>
        <v/>
      </c>
      <c r="DA56" s="260"/>
      <c r="DB56" s="260"/>
      <c r="DC56" s="261"/>
      <c r="DD56" s="261"/>
      <c r="DE56" s="262"/>
      <c r="DF56" s="274">
        <f>'編號 No49.家庭成員'!X$4</f>
        <v>1</v>
      </c>
      <c r="DG56" s="264">
        <f>'編號 No49.家庭成員'!N$23</f>
        <v>0</v>
      </c>
      <c r="DH56" s="264">
        <f>'編號 No49.家庭成員'!O$23</f>
        <v>0</v>
      </c>
      <c r="DI56" s="264">
        <f>'編號 No49.家庭成員'!P$23</f>
        <v>0</v>
      </c>
      <c r="DJ56" s="264">
        <f>'編號 No49.家庭成員'!Q$23</f>
        <v>0</v>
      </c>
      <c r="DK56" s="264">
        <f>'編號 No49.家庭成員'!R$23</f>
        <v>0</v>
      </c>
      <c r="DL56" s="265">
        <f t="shared" si="46"/>
        <v>0</v>
      </c>
      <c r="DM56" s="265">
        <f t="shared" si="47"/>
        <v>0</v>
      </c>
      <c r="DN56" s="265">
        <f t="shared" si="48"/>
        <v>0</v>
      </c>
      <c r="DO56" s="266" t="str">
        <f t="shared" si="49"/>
        <v>身份空白</v>
      </c>
      <c r="DP56" s="266" t="str">
        <f t="shared" si="50"/>
        <v>身份空白</v>
      </c>
      <c r="DQ56" s="266" t="str">
        <f t="shared" si="51"/>
        <v>身份空白</v>
      </c>
      <c r="DR56" s="267">
        <v>0</v>
      </c>
      <c r="DS56" s="267"/>
      <c r="DT56" s="267"/>
      <c r="DU56" s="267"/>
      <c r="DV56" s="267"/>
      <c r="DW56" s="267"/>
      <c r="DX56" s="267"/>
      <c r="DY56" s="267"/>
      <c r="DZ56" s="267"/>
      <c r="EA56" s="267"/>
      <c r="EB56" s="267">
        <f t="shared" si="35"/>
        <v>0</v>
      </c>
      <c r="EC56" s="267"/>
      <c r="ED56" s="267"/>
      <c r="EE56" s="267"/>
      <c r="EF56" s="267"/>
      <c r="EG56" s="267"/>
      <c r="EH56" s="267"/>
      <c r="EI56" s="267"/>
      <c r="EJ56" s="267"/>
      <c r="EK56" s="267"/>
      <c r="EL56" s="267"/>
      <c r="EM56" s="267"/>
      <c r="EN56" s="267"/>
      <c r="EO56" s="267"/>
      <c r="EP56" s="267"/>
      <c r="EQ56" s="267"/>
      <c r="ER56" s="267"/>
      <c r="ES56" s="267"/>
      <c r="ET56" s="267"/>
      <c r="EU56" s="258"/>
      <c r="EV56" s="258"/>
      <c r="EW56" s="258"/>
      <c r="EX56" s="257" t="str">
        <f t="shared" si="52"/>
        <v/>
      </c>
      <c r="EY56" s="257" t="str">
        <f t="shared" si="53"/>
        <v/>
      </c>
      <c r="EZ56" s="257" t="str">
        <f t="shared" si="54"/>
        <v/>
      </c>
      <c r="FA56" s="258" t="str">
        <f t="shared" si="55"/>
        <v/>
      </c>
      <c r="FB56" s="258" t="str">
        <f t="shared" si="56"/>
        <v/>
      </c>
      <c r="FC56" s="258" t="str">
        <f t="shared" si="57"/>
        <v/>
      </c>
      <c r="FD56" s="258" t="str">
        <f t="shared" si="58"/>
        <v/>
      </c>
      <c r="FE56" s="258" t="str">
        <f t="shared" si="59"/>
        <v/>
      </c>
      <c r="FF56" s="258" t="str">
        <f t="shared" si="60"/>
        <v/>
      </c>
      <c r="FG56" s="258" t="str">
        <f t="shared" si="61"/>
        <v/>
      </c>
      <c r="FH56" s="258" t="str">
        <f t="shared" si="62"/>
        <v/>
      </c>
      <c r="FI56" s="257" t="str">
        <f t="shared" si="63"/>
        <v/>
      </c>
      <c r="FJ56" s="259" t="str">
        <f t="shared" si="64"/>
        <v/>
      </c>
      <c r="FK56" s="258" t="str">
        <f t="shared" si="65"/>
        <v/>
      </c>
      <c r="FL56" s="258" t="str">
        <f t="shared" si="66"/>
        <v/>
      </c>
      <c r="FM56" s="258" t="str">
        <f t="shared" si="67"/>
        <v/>
      </c>
      <c r="FN56" s="258"/>
      <c r="FO56" s="258"/>
      <c r="FP56" s="258"/>
      <c r="FQ56" s="258"/>
      <c r="FR56" s="258"/>
      <c r="FS56" s="258"/>
      <c r="FT56" s="258"/>
      <c r="FU56" s="258"/>
      <c r="FV56" s="258" t="str">
        <f t="shared" si="68"/>
        <v/>
      </c>
      <c r="FW56" s="258" t="str">
        <f t="shared" si="69"/>
        <v/>
      </c>
      <c r="FX56" s="258" t="str">
        <f t="shared" si="70"/>
        <v/>
      </c>
      <c r="FY56" s="258"/>
      <c r="FZ56" s="258"/>
      <c r="GA56" s="258"/>
      <c r="GB56" s="258"/>
      <c r="GC56" s="258"/>
      <c r="GD56" s="258"/>
      <c r="GE56" s="258"/>
      <c r="GF56" s="258"/>
      <c r="GG56" s="258"/>
      <c r="GH56" s="258"/>
      <c r="GI56" s="258"/>
      <c r="GJ56" s="258"/>
      <c r="GK56" s="258"/>
      <c r="GL56" s="258"/>
      <c r="GM56" s="258"/>
      <c r="GN56" s="258"/>
      <c r="GO56" s="258" t="s">
        <v>263</v>
      </c>
      <c r="GP56" s="258"/>
      <c r="GQ56" s="258"/>
      <c r="GR56" s="258"/>
      <c r="GS56" s="258"/>
    </row>
    <row r="57" spans="1:201" s="270" customFormat="1" ht="79.5" customHeight="1">
      <c r="A57" s="286" t="str">
        <f t="shared" si="36"/>
        <v>114學年度第一學期</v>
      </c>
      <c r="B57" s="258"/>
      <c r="C57" s="396"/>
      <c r="D57" s="271" t="s">
        <v>103</v>
      </c>
      <c r="E57" s="271"/>
      <c r="F57" s="271"/>
      <c r="G57" s="272"/>
      <c r="H57" s="397"/>
      <c r="I57" s="397"/>
      <c r="J57" s="397"/>
      <c r="K57" s="397"/>
      <c r="L57" s="397"/>
      <c r="M57" s="398"/>
      <c r="N57" s="399"/>
      <c r="O57" s="242" t="s">
        <v>906</v>
      </c>
      <c r="P57" s="272" t="s">
        <v>865</v>
      </c>
      <c r="Q57" s="400"/>
      <c r="R57" s="401"/>
      <c r="S57" s="402"/>
      <c r="T57" s="403"/>
      <c r="U57" s="403"/>
      <c r="V57" s="403"/>
      <c r="W57" s="414"/>
      <c r="X57" s="403"/>
      <c r="Y57" s="403"/>
      <c r="Z57" s="403"/>
      <c r="AA57" s="403"/>
      <c r="AB57" s="403"/>
      <c r="AC57" s="403"/>
      <c r="AD57" s="403"/>
      <c r="AE57" s="403"/>
      <c r="AF57" s="404"/>
      <c r="AG57" s="405"/>
      <c r="AH57" s="405"/>
      <c r="AI57" s="405"/>
      <c r="AJ57" s="405"/>
      <c r="AK57" s="397"/>
      <c r="AL57" s="397"/>
      <c r="AM57" s="397"/>
      <c r="AN57" s="397"/>
      <c r="AO57" s="406"/>
      <c r="AP57" s="406"/>
      <c r="AQ57" s="415"/>
      <c r="AR57" s="415"/>
      <c r="AS57" s="396"/>
      <c r="AT57" s="396"/>
      <c r="AU57" s="396"/>
      <c r="AV57" s="396"/>
      <c r="AW57" s="396"/>
      <c r="AX57" s="396"/>
      <c r="AY57" s="408"/>
      <c r="AZ57" s="408"/>
      <c r="BA57" s="408"/>
      <c r="BB57" s="408"/>
      <c r="BC57" s="416"/>
      <c r="BD57" s="410"/>
      <c r="BE57" s="411"/>
      <c r="BF57" s="411"/>
      <c r="BG57" s="411"/>
      <c r="BH57" s="411"/>
      <c r="BI57" s="396"/>
      <c r="BJ57" s="396"/>
      <c r="BK57" s="396"/>
      <c r="BL57" s="396"/>
      <c r="BM57" s="396"/>
      <c r="BN57" s="396"/>
      <c r="BO57" s="396"/>
      <c r="BP57" s="396"/>
      <c r="BQ57" s="396"/>
      <c r="BR57" s="396"/>
      <c r="BS57" s="396"/>
      <c r="BT57" s="396"/>
      <c r="BU57" s="396"/>
      <c r="BV57" s="396"/>
      <c r="BW57" s="413" t="s">
        <v>1170</v>
      </c>
      <c r="BX57" s="413" t="s">
        <v>1171</v>
      </c>
      <c r="BY57" s="412"/>
      <c r="BZ57" s="413" t="s">
        <v>1170</v>
      </c>
      <c r="CA57" s="413" t="s">
        <v>1171</v>
      </c>
      <c r="CB57" s="412"/>
      <c r="CC57" s="412" t="s">
        <v>1172</v>
      </c>
      <c r="CD57" s="413" t="s">
        <v>1173</v>
      </c>
      <c r="CE57" s="412"/>
      <c r="CF57" s="412"/>
      <c r="CG57" s="412"/>
      <c r="CH57" s="413" t="s">
        <v>1174</v>
      </c>
      <c r="CI57" s="413" t="s">
        <v>1175</v>
      </c>
      <c r="CJ57" s="413" t="s">
        <v>1176</v>
      </c>
      <c r="CK57" s="412" t="s">
        <v>1177</v>
      </c>
      <c r="CL57" s="397"/>
      <c r="CM57" s="397"/>
      <c r="CN57" s="397"/>
      <c r="CO57" s="243">
        <f t="shared" si="37"/>
        <v>0</v>
      </c>
      <c r="CP57" s="287" t="s">
        <v>176</v>
      </c>
      <c r="CQ57" s="244" t="str">
        <f t="shared" si="38"/>
        <v/>
      </c>
      <c r="CR57" s="244" t="str">
        <f t="shared" si="39"/>
        <v/>
      </c>
      <c r="CS57" s="244">
        <v>0</v>
      </c>
      <c r="CT57" s="244" t="str">
        <f t="shared" si="71"/>
        <v/>
      </c>
      <c r="CU57" s="244" t="str">
        <f t="shared" si="40"/>
        <v/>
      </c>
      <c r="CV57" s="244" t="str">
        <f t="shared" si="41"/>
        <v/>
      </c>
      <c r="CW57" s="244" t="str">
        <f t="shared" si="42"/>
        <v/>
      </c>
      <c r="CX57" s="244" t="str">
        <f t="shared" si="43"/>
        <v/>
      </c>
      <c r="CY57" s="244" t="str">
        <f t="shared" si="44"/>
        <v/>
      </c>
      <c r="CZ57" s="244" t="str">
        <f t="shared" si="45"/>
        <v/>
      </c>
      <c r="DA57" s="260"/>
      <c r="DB57" s="260"/>
      <c r="DC57" s="261"/>
      <c r="DD57" s="261"/>
      <c r="DE57" s="262"/>
      <c r="DF57" s="274">
        <f>'編號 No50.家庭成員'!X$4</f>
        <v>1</v>
      </c>
      <c r="DG57" s="264">
        <f>'編號 No50.家庭成員'!N$23</f>
        <v>0</v>
      </c>
      <c r="DH57" s="264">
        <f>'編號 No50.家庭成員'!O$23</f>
        <v>0</v>
      </c>
      <c r="DI57" s="264">
        <f>'編號 No50.家庭成員'!P$23</f>
        <v>0</v>
      </c>
      <c r="DJ57" s="264">
        <f>'編號 No50.家庭成員'!Q$23</f>
        <v>0</v>
      </c>
      <c r="DK57" s="264">
        <f>'編號 No50.家庭成員'!R$23</f>
        <v>0</v>
      </c>
      <c r="DL57" s="265">
        <f t="shared" si="46"/>
        <v>0</v>
      </c>
      <c r="DM57" s="265">
        <f t="shared" si="47"/>
        <v>0</v>
      </c>
      <c r="DN57" s="265">
        <f t="shared" si="48"/>
        <v>0</v>
      </c>
      <c r="DO57" s="266" t="str">
        <f t="shared" si="49"/>
        <v>身份空白</v>
      </c>
      <c r="DP57" s="266" t="str">
        <f t="shared" si="50"/>
        <v>身份空白</v>
      </c>
      <c r="DQ57" s="266" t="str">
        <f t="shared" si="51"/>
        <v>身份空白</v>
      </c>
      <c r="DR57" s="267">
        <v>0</v>
      </c>
      <c r="DS57" s="267"/>
      <c r="DT57" s="267"/>
      <c r="DU57" s="267"/>
      <c r="DV57" s="267"/>
      <c r="DW57" s="267"/>
      <c r="DX57" s="267"/>
      <c r="DY57" s="267"/>
      <c r="DZ57" s="267"/>
      <c r="EA57" s="267"/>
      <c r="EB57" s="267">
        <f t="shared" si="35"/>
        <v>0</v>
      </c>
      <c r="EC57" s="267"/>
      <c r="ED57" s="267"/>
      <c r="EE57" s="267"/>
      <c r="EF57" s="267"/>
      <c r="EG57" s="267"/>
      <c r="EH57" s="267"/>
      <c r="EI57" s="267"/>
      <c r="EJ57" s="267"/>
      <c r="EK57" s="267"/>
      <c r="EL57" s="267"/>
      <c r="EM57" s="267"/>
      <c r="EN57" s="267"/>
      <c r="EO57" s="267"/>
      <c r="EP57" s="267"/>
      <c r="EQ57" s="267"/>
      <c r="ER57" s="267"/>
      <c r="ES57" s="267"/>
      <c r="ET57" s="267"/>
      <c r="EU57" s="258"/>
      <c r="EV57" s="258"/>
      <c r="EW57" s="258"/>
      <c r="EX57" s="257" t="str">
        <f t="shared" si="52"/>
        <v/>
      </c>
      <c r="EY57" s="257" t="str">
        <f t="shared" si="53"/>
        <v/>
      </c>
      <c r="EZ57" s="257" t="str">
        <f t="shared" si="54"/>
        <v/>
      </c>
      <c r="FA57" s="258" t="str">
        <f t="shared" si="55"/>
        <v/>
      </c>
      <c r="FB57" s="258" t="str">
        <f t="shared" si="56"/>
        <v/>
      </c>
      <c r="FC57" s="258" t="str">
        <f t="shared" si="57"/>
        <v/>
      </c>
      <c r="FD57" s="258" t="str">
        <f t="shared" si="58"/>
        <v/>
      </c>
      <c r="FE57" s="258" t="str">
        <f t="shared" si="59"/>
        <v/>
      </c>
      <c r="FF57" s="258" t="str">
        <f t="shared" si="60"/>
        <v/>
      </c>
      <c r="FG57" s="258" t="str">
        <f t="shared" si="61"/>
        <v/>
      </c>
      <c r="FH57" s="258" t="str">
        <f t="shared" si="62"/>
        <v/>
      </c>
      <c r="FI57" s="257" t="str">
        <f t="shared" si="63"/>
        <v/>
      </c>
      <c r="FJ57" s="259" t="str">
        <f t="shared" si="64"/>
        <v/>
      </c>
      <c r="FK57" s="258" t="str">
        <f t="shared" si="65"/>
        <v/>
      </c>
      <c r="FL57" s="258" t="str">
        <f t="shared" si="66"/>
        <v/>
      </c>
      <c r="FM57" s="258" t="str">
        <f t="shared" si="67"/>
        <v/>
      </c>
      <c r="FN57" s="258"/>
      <c r="FO57" s="258"/>
      <c r="FP57" s="258"/>
      <c r="FQ57" s="258"/>
      <c r="FR57" s="258"/>
      <c r="FS57" s="258"/>
      <c r="FT57" s="258"/>
      <c r="FU57" s="258"/>
      <c r="FV57" s="258" t="str">
        <f t="shared" si="68"/>
        <v/>
      </c>
      <c r="FW57" s="258" t="str">
        <f t="shared" si="69"/>
        <v/>
      </c>
      <c r="FX57" s="258" t="str">
        <f t="shared" si="70"/>
        <v/>
      </c>
      <c r="FY57" s="258"/>
      <c r="FZ57" s="258"/>
      <c r="GA57" s="258"/>
      <c r="GB57" s="258"/>
      <c r="GC57" s="258"/>
      <c r="GD57" s="258"/>
      <c r="GE57" s="258"/>
      <c r="GF57" s="258"/>
      <c r="GG57" s="258"/>
      <c r="GH57" s="258"/>
      <c r="GI57" s="258"/>
      <c r="GJ57" s="258"/>
      <c r="GK57" s="258"/>
      <c r="GL57" s="258"/>
      <c r="GM57" s="258"/>
      <c r="GN57" s="258"/>
      <c r="GO57" s="258" t="s">
        <v>263</v>
      </c>
      <c r="GP57" s="258"/>
      <c r="GQ57" s="258"/>
      <c r="GR57" s="258"/>
      <c r="GS57" s="258"/>
    </row>
    <row r="58" spans="1:201" s="278" customFormat="1" ht="30" customHeight="1">
      <c r="E58" s="301"/>
      <c r="F58" s="301"/>
      <c r="G58" s="301"/>
      <c r="H58" s="301"/>
      <c r="I58" s="301"/>
      <c r="J58" s="301"/>
      <c r="K58" s="301"/>
      <c r="L58" s="301"/>
      <c r="M58" s="301"/>
      <c r="N58" s="301"/>
      <c r="O58" s="301"/>
      <c r="Q58" s="276"/>
      <c r="R58" s="277"/>
      <c r="S58" s="276"/>
      <c r="T58" s="276"/>
      <c r="U58" s="276"/>
      <c r="V58" s="276"/>
      <c r="W58" s="276"/>
      <c r="X58" s="276"/>
      <c r="Y58" s="276"/>
      <c r="Z58" s="276"/>
      <c r="AA58" s="276"/>
      <c r="AB58" s="276"/>
      <c r="AC58" s="276"/>
      <c r="AD58" s="276"/>
      <c r="AE58" s="276"/>
      <c r="AF58" s="276"/>
      <c r="AG58" s="277"/>
      <c r="AH58" s="277"/>
      <c r="AI58" s="277"/>
      <c r="AJ58" s="276"/>
      <c r="AK58" s="276"/>
      <c r="AL58" s="276"/>
      <c r="AM58" s="276"/>
      <c r="AN58" s="276"/>
      <c r="AO58" s="276"/>
      <c r="AP58" s="276"/>
      <c r="AQ58" s="276"/>
      <c r="AX58" s="279"/>
      <c r="AY58" s="279"/>
      <c r="AZ58" s="279"/>
      <c r="BA58" s="279"/>
      <c r="BB58" s="279"/>
      <c r="BC58" s="280"/>
      <c r="BD58" s="280"/>
      <c r="BE58" s="281"/>
      <c r="BF58" s="281"/>
      <c r="BG58" s="281"/>
      <c r="BH58" s="281"/>
      <c r="CL58" s="464" t="s">
        <v>264</v>
      </c>
      <c r="CM58" s="465"/>
      <c r="CN58" s="465"/>
      <c r="CO58" s="465"/>
      <c r="CP58" s="466"/>
      <c r="CQ58" s="275">
        <f>SUM(CQ8:CQ57)</f>
        <v>25000</v>
      </c>
      <c r="CR58" s="275">
        <f t="shared" ref="CR58:CZ58" si="72">SUM(CR8:CR57)</f>
        <v>0</v>
      </c>
      <c r="CS58" s="275">
        <f t="shared" si="72"/>
        <v>0</v>
      </c>
      <c r="CT58" s="275">
        <f t="shared" si="72"/>
        <v>0</v>
      </c>
      <c r="CU58" s="275">
        <f t="shared" si="72"/>
        <v>0</v>
      </c>
      <c r="CV58" s="275">
        <f t="shared" si="72"/>
        <v>0</v>
      </c>
      <c r="CW58" s="275">
        <f t="shared" si="72"/>
        <v>0</v>
      </c>
      <c r="CX58" s="275">
        <f t="shared" si="72"/>
        <v>0</v>
      </c>
      <c r="CY58" s="275">
        <f t="shared" si="72"/>
        <v>0</v>
      </c>
      <c r="CZ58" s="275">
        <f t="shared" si="72"/>
        <v>25000</v>
      </c>
      <c r="DA58" s="282"/>
      <c r="DB58" s="276"/>
      <c r="DC58" s="276"/>
      <c r="DD58" s="276"/>
      <c r="DE58" s="276"/>
      <c r="DF58" s="283"/>
      <c r="DG58" s="284"/>
      <c r="DH58" s="284"/>
      <c r="DI58" s="284"/>
      <c r="DJ58" s="284"/>
      <c r="DK58" s="284"/>
      <c r="DL58" s="284"/>
      <c r="DM58" s="284"/>
      <c r="DN58" s="284"/>
      <c r="DO58" s="277"/>
      <c r="DP58" s="277"/>
      <c r="DQ58" s="277"/>
      <c r="DR58" s="277"/>
      <c r="DS58" s="277"/>
      <c r="DT58" s="277"/>
      <c r="DU58" s="277"/>
      <c r="DV58" s="277"/>
      <c r="DW58" s="277"/>
      <c r="DX58" s="277"/>
      <c r="DY58" s="280"/>
      <c r="DZ58" s="280"/>
      <c r="EA58" s="280"/>
      <c r="EB58" s="280"/>
      <c r="EC58" s="277"/>
      <c r="ED58" s="277"/>
      <c r="EE58" s="277"/>
      <c r="EF58" s="277"/>
      <c r="EG58" s="277"/>
      <c r="EH58" s="277"/>
      <c r="EI58" s="277"/>
      <c r="EJ58" s="277"/>
      <c r="EK58" s="277"/>
      <c r="EL58" s="277"/>
      <c r="EM58" s="277"/>
      <c r="EN58" s="277"/>
      <c r="EO58" s="277"/>
      <c r="EP58" s="277"/>
      <c r="EQ58" s="277"/>
      <c r="ER58" s="277"/>
      <c r="ES58" s="277"/>
      <c r="ET58" s="277"/>
      <c r="EX58" s="282"/>
      <c r="EY58" s="282"/>
      <c r="EZ58" s="282"/>
      <c r="FA58" s="282"/>
      <c r="FB58" s="282"/>
      <c r="FC58" s="282"/>
      <c r="FD58" s="282"/>
      <c r="FE58" s="282"/>
      <c r="FF58" s="282"/>
      <c r="FG58" s="282"/>
      <c r="FH58" s="282"/>
      <c r="FI58" s="282"/>
      <c r="FJ58" s="282"/>
      <c r="FK58" s="282"/>
      <c r="FL58" s="282"/>
      <c r="FM58" s="258" t="str">
        <f t="shared" si="67"/>
        <v/>
      </c>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70"/>
      <c r="GP58" s="282"/>
      <c r="GQ58" s="282"/>
      <c r="GR58" s="282"/>
      <c r="GS58" s="282"/>
    </row>
    <row r="59" spans="1:201" s="270" customFormat="1" ht="30" customHeight="1">
      <c r="E59" s="301"/>
      <c r="F59" s="301"/>
      <c r="G59" s="301"/>
      <c r="H59" s="301"/>
      <c r="I59" s="301"/>
      <c r="J59" s="301"/>
      <c r="K59" s="301"/>
      <c r="L59" s="301"/>
      <c r="M59" s="301"/>
      <c r="N59" s="301"/>
      <c r="O59" s="301"/>
      <c r="Q59" s="276"/>
      <c r="R59" s="277"/>
      <c r="S59" s="276"/>
      <c r="T59" s="276"/>
      <c r="U59" s="276"/>
      <c r="V59" s="276"/>
      <c r="W59" s="276"/>
      <c r="X59" s="276"/>
      <c r="Y59" s="276"/>
      <c r="Z59" s="276"/>
      <c r="AA59" s="276"/>
      <c r="AB59" s="276"/>
      <c r="AC59" s="276"/>
      <c r="AD59" s="276"/>
      <c r="AE59" s="276"/>
      <c r="AF59" s="276"/>
      <c r="AG59" s="277"/>
      <c r="AH59" s="277"/>
      <c r="AI59" s="277"/>
      <c r="AJ59" s="276"/>
      <c r="AK59" s="276"/>
      <c r="AL59" s="276"/>
      <c r="AM59" s="276"/>
      <c r="AN59" s="276"/>
      <c r="AO59" s="276"/>
      <c r="AP59" s="276"/>
      <c r="AQ59" s="276"/>
      <c r="AR59" s="278"/>
      <c r="AS59" s="278"/>
      <c r="AT59" s="278"/>
      <c r="AU59" s="278"/>
      <c r="AV59" s="278"/>
      <c r="AW59" s="278"/>
      <c r="AX59" s="279"/>
      <c r="AY59" s="279"/>
      <c r="AZ59" s="279"/>
      <c r="BA59" s="279"/>
      <c r="BB59" s="279"/>
      <c r="BC59" s="280"/>
      <c r="BD59" s="280"/>
      <c r="BE59" s="281"/>
      <c r="BF59" s="281"/>
      <c r="BG59" s="281"/>
      <c r="BH59" s="281"/>
      <c r="CL59" s="464" t="s">
        <v>265</v>
      </c>
      <c r="CM59" s="465"/>
      <c r="CN59" s="465"/>
      <c r="CO59" s="465"/>
      <c r="CP59" s="466"/>
      <c r="CQ59" s="275">
        <f>COUNTIF(CQ8:CQ57,"&gt;0")</f>
        <v>1</v>
      </c>
      <c r="CR59" s="275">
        <f t="shared" ref="CR59:CZ59" si="73">COUNTIF(CR8:CR57,"&gt;0")</f>
        <v>0</v>
      </c>
      <c r="CS59" s="275">
        <f t="shared" si="73"/>
        <v>0</v>
      </c>
      <c r="CT59" s="275">
        <f t="shared" si="73"/>
        <v>0</v>
      </c>
      <c r="CU59" s="275">
        <f t="shared" si="73"/>
        <v>0</v>
      </c>
      <c r="CV59" s="275">
        <f t="shared" si="73"/>
        <v>0</v>
      </c>
      <c r="CW59" s="275">
        <f t="shared" si="73"/>
        <v>0</v>
      </c>
      <c r="CX59" s="275">
        <f t="shared" si="73"/>
        <v>0</v>
      </c>
      <c r="CY59" s="275">
        <f t="shared" si="73"/>
        <v>0</v>
      </c>
      <c r="CZ59" s="275">
        <f t="shared" si="73"/>
        <v>1</v>
      </c>
      <c r="DA59" s="282"/>
      <c r="DB59" s="276"/>
      <c r="DC59" s="276"/>
      <c r="DD59" s="276"/>
      <c r="DE59" s="276"/>
      <c r="DF59" s="283"/>
      <c r="DG59" s="284"/>
      <c r="DH59" s="284"/>
      <c r="DI59" s="284"/>
      <c r="DJ59" s="284"/>
      <c r="DK59" s="284"/>
      <c r="DL59" s="284"/>
      <c r="DM59" s="284"/>
      <c r="DN59" s="284"/>
      <c r="DO59" s="277"/>
      <c r="DP59" s="277"/>
      <c r="DQ59" s="277"/>
      <c r="DR59" s="277"/>
      <c r="DS59" s="277"/>
      <c r="DT59" s="277"/>
      <c r="DU59" s="277"/>
      <c r="DV59" s="277"/>
      <c r="DW59" s="277"/>
      <c r="DX59" s="277"/>
      <c r="DY59" s="280"/>
      <c r="DZ59" s="280"/>
      <c r="EA59" s="280"/>
      <c r="EB59" s="280"/>
      <c r="EC59" s="277"/>
      <c r="ED59" s="277"/>
      <c r="EE59" s="277"/>
      <c r="EF59" s="277"/>
      <c r="EG59" s="277"/>
      <c r="EH59" s="277"/>
      <c r="EI59" s="277"/>
      <c r="EJ59" s="277"/>
      <c r="EK59" s="277"/>
      <c r="EL59" s="277"/>
      <c r="EM59" s="277"/>
      <c r="EN59" s="277"/>
      <c r="EO59" s="277"/>
      <c r="EP59" s="277"/>
      <c r="EQ59" s="277"/>
      <c r="ER59" s="277"/>
      <c r="ES59" s="277"/>
      <c r="ET59" s="277"/>
      <c r="EX59" s="282"/>
      <c r="EY59" s="282"/>
      <c r="EZ59" s="282"/>
      <c r="FA59" s="282"/>
      <c r="FB59" s="282"/>
      <c r="FC59" s="282"/>
      <c r="FD59" s="282"/>
      <c r="FE59" s="282"/>
      <c r="FF59" s="282"/>
      <c r="FG59" s="282"/>
      <c r="FH59" s="282"/>
      <c r="FI59" s="282"/>
      <c r="FJ59" s="282"/>
      <c r="FK59" s="282"/>
      <c r="FL59" s="282"/>
      <c r="FM59" s="258" t="str">
        <f t="shared" si="67"/>
        <v/>
      </c>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P59" s="282"/>
      <c r="GQ59" s="282"/>
      <c r="GR59" s="282"/>
      <c r="GS59" s="282"/>
    </row>
    <row r="60" spans="1:201" ht="30" customHeight="1">
      <c r="GO60" s="65"/>
    </row>
    <row r="65" spans="1:201" ht="30" customHeight="1">
      <c r="A65" s="75"/>
      <c r="B65" s="75"/>
      <c r="C65" s="75"/>
      <c r="P65" s="75"/>
    </row>
    <row r="66" spans="1:201" s="49" customFormat="1" ht="43.2" customHeight="1">
      <c r="A66" s="127" t="s">
        <v>194</v>
      </c>
      <c r="B66" s="127" t="s">
        <v>266</v>
      </c>
      <c r="C66" s="100" t="s">
        <v>521</v>
      </c>
      <c r="D66" s="137" t="s">
        <v>741</v>
      </c>
      <c r="E66" s="76"/>
      <c r="F66" s="76"/>
      <c r="G66" s="76"/>
      <c r="H66" s="76"/>
      <c r="I66" s="76"/>
      <c r="J66" s="76"/>
      <c r="K66" s="76"/>
      <c r="L66" s="76"/>
      <c r="M66" s="94"/>
      <c r="N66" s="76"/>
      <c r="O66" s="76"/>
      <c r="P66" s="203" t="s">
        <v>704</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2" customHeight="1">
      <c r="A67" s="128" t="s">
        <v>267</v>
      </c>
      <c r="B67" s="129">
        <v>7000</v>
      </c>
      <c r="C67" s="100" t="s">
        <v>522</v>
      </c>
      <c r="D67" s="137" t="s">
        <v>742</v>
      </c>
      <c r="E67" s="76"/>
      <c r="F67" s="76"/>
      <c r="G67" s="76"/>
      <c r="H67" s="76"/>
      <c r="I67" s="76"/>
      <c r="J67" s="76"/>
      <c r="K67" s="76"/>
      <c r="L67" s="76"/>
      <c r="M67" s="94"/>
      <c r="N67" s="76"/>
      <c r="O67" s="76"/>
      <c r="P67" s="203" t="s">
        <v>705</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2" customHeight="1">
      <c r="A68" s="128" t="s">
        <v>268</v>
      </c>
      <c r="B68" s="129">
        <v>7000</v>
      </c>
      <c r="C68" s="100" t="s">
        <v>523</v>
      </c>
      <c r="D68" s="137" t="s">
        <v>732</v>
      </c>
      <c r="E68" s="76"/>
      <c r="F68" s="76"/>
      <c r="G68" s="76"/>
      <c r="H68" s="76"/>
      <c r="I68" s="76"/>
      <c r="J68" s="76"/>
      <c r="K68" s="76"/>
      <c r="L68" s="76"/>
      <c r="M68" s="94"/>
      <c r="N68" s="76"/>
      <c r="O68" s="76"/>
      <c r="P68" s="203" t="s">
        <v>706</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2" customHeight="1">
      <c r="A69" s="128" t="s">
        <v>269</v>
      </c>
      <c r="B69" s="129">
        <v>7000</v>
      </c>
      <c r="C69" s="101" t="s">
        <v>524</v>
      </c>
      <c r="D69" s="137" t="s">
        <v>743</v>
      </c>
      <c r="E69" s="76"/>
      <c r="F69" s="76"/>
      <c r="G69" s="76"/>
      <c r="H69" s="76"/>
      <c r="I69" s="76"/>
      <c r="J69" s="76"/>
      <c r="K69" s="76"/>
      <c r="L69" s="76"/>
      <c r="M69" s="94"/>
      <c r="N69" s="76"/>
      <c r="O69" s="76"/>
      <c r="P69" s="203" t="s">
        <v>707</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2" customHeight="1">
      <c r="A70" s="128" t="s">
        <v>270</v>
      </c>
      <c r="B70" s="129">
        <v>6000</v>
      </c>
      <c r="C70" s="100" t="s">
        <v>525</v>
      </c>
      <c r="D70" s="137" t="s">
        <v>744</v>
      </c>
      <c r="E70" s="76"/>
      <c r="F70" s="76"/>
      <c r="G70" s="76"/>
      <c r="H70" s="76"/>
      <c r="I70" s="76"/>
      <c r="J70" s="76"/>
      <c r="K70" s="76"/>
      <c r="L70" s="76"/>
      <c r="M70" s="94"/>
      <c r="N70" s="76"/>
      <c r="O70" s="76"/>
      <c r="P70" s="203" t="s">
        <v>708</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2" customHeight="1">
      <c r="A71" s="128" t="s">
        <v>271</v>
      </c>
      <c r="B71" s="129">
        <v>6000</v>
      </c>
      <c r="C71" s="100" t="s">
        <v>526</v>
      </c>
      <c r="D71" s="137" t="s">
        <v>745</v>
      </c>
      <c r="E71" s="76"/>
      <c r="F71" s="76"/>
      <c r="G71" s="76"/>
      <c r="H71" s="76"/>
      <c r="I71" s="76"/>
      <c r="J71" s="76"/>
      <c r="K71" s="76"/>
      <c r="L71" s="76"/>
      <c r="M71" s="94"/>
      <c r="N71" s="76"/>
      <c r="O71" s="76"/>
      <c r="P71" s="203" t="s">
        <v>709</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2" customHeight="1">
      <c r="A72" s="128" t="s">
        <v>272</v>
      </c>
      <c r="B72" s="129">
        <v>6000</v>
      </c>
      <c r="C72" s="101" t="s">
        <v>527</v>
      </c>
      <c r="D72" s="137" t="s">
        <v>739</v>
      </c>
      <c r="E72" s="76"/>
      <c r="F72" s="76"/>
      <c r="G72" s="76"/>
      <c r="H72" s="76"/>
      <c r="I72" s="76"/>
      <c r="J72" s="76"/>
      <c r="K72" s="76"/>
      <c r="L72" s="76"/>
      <c r="M72" s="94"/>
      <c r="N72" s="76"/>
      <c r="O72" s="76"/>
      <c r="P72" s="203" t="s">
        <v>710</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2" customHeight="1">
      <c r="A73" s="128" t="s">
        <v>273</v>
      </c>
      <c r="B73" s="129">
        <v>4000</v>
      </c>
      <c r="C73" s="100" t="s">
        <v>528</v>
      </c>
      <c r="D73" s="137" t="s">
        <v>746</v>
      </c>
      <c r="E73" s="76"/>
      <c r="F73" s="76"/>
      <c r="G73" s="76"/>
      <c r="H73" s="76"/>
      <c r="I73" s="76"/>
      <c r="J73" s="76"/>
      <c r="K73" s="76"/>
      <c r="L73" s="76"/>
      <c r="M73" s="94"/>
      <c r="N73" s="76"/>
      <c r="O73" s="76"/>
      <c r="P73" s="203" t="s">
        <v>711</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2" customHeight="1">
      <c r="A74" s="128" t="s">
        <v>274</v>
      </c>
      <c r="B74" s="129">
        <v>4000</v>
      </c>
      <c r="C74" s="100" t="s">
        <v>529</v>
      </c>
      <c r="D74" s="137" t="s">
        <v>737</v>
      </c>
      <c r="E74" s="76"/>
      <c r="F74" s="76"/>
      <c r="G74" s="76"/>
      <c r="H74" s="76"/>
      <c r="I74" s="76"/>
      <c r="J74" s="76"/>
      <c r="K74" s="76"/>
      <c r="L74" s="76"/>
      <c r="M74" s="94"/>
      <c r="N74" s="76"/>
      <c r="O74" s="76"/>
      <c r="P74" s="203" t="s">
        <v>712</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2" customHeight="1">
      <c r="A75" s="128" t="s">
        <v>275</v>
      </c>
      <c r="B75" s="129">
        <v>4000</v>
      </c>
      <c r="C75" s="100" t="s">
        <v>530</v>
      </c>
      <c r="D75" s="137" t="s">
        <v>740</v>
      </c>
      <c r="E75" s="76"/>
      <c r="F75" s="76"/>
      <c r="G75" s="76"/>
      <c r="H75" s="76"/>
      <c r="I75" s="76"/>
      <c r="J75" s="76"/>
      <c r="K75" s="76"/>
      <c r="L75" s="76"/>
      <c r="M75" s="94"/>
      <c r="N75" s="76"/>
      <c r="O75" s="76"/>
      <c r="P75" s="203" t="s">
        <v>713</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2" customHeight="1">
      <c r="A76" s="128" t="s">
        <v>276</v>
      </c>
      <c r="B76" s="129">
        <v>3000</v>
      </c>
      <c r="C76" s="100" t="s">
        <v>531</v>
      </c>
      <c r="D76" s="137" t="s">
        <v>736</v>
      </c>
      <c r="E76" s="76"/>
      <c r="F76" s="76"/>
      <c r="G76" s="76"/>
      <c r="H76" s="76"/>
      <c r="I76" s="76"/>
      <c r="J76" s="76"/>
      <c r="K76" s="76"/>
      <c r="L76" s="76"/>
      <c r="M76" s="94"/>
      <c r="N76" s="76"/>
      <c r="O76" s="76"/>
      <c r="P76" s="203" t="s">
        <v>714</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2" customHeight="1">
      <c r="A77" s="128" t="s">
        <v>277</v>
      </c>
      <c r="B77" s="129">
        <v>3000</v>
      </c>
      <c r="C77" s="100" t="s">
        <v>532</v>
      </c>
      <c r="D77" s="137" t="s">
        <v>734</v>
      </c>
      <c r="E77" s="76"/>
      <c r="F77" s="76"/>
      <c r="G77" s="76"/>
      <c r="H77" s="76"/>
      <c r="I77" s="76"/>
      <c r="J77" s="76"/>
      <c r="K77" s="76"/>
      <c r="L77" s="76"/>
      <c r="M77" s="94"/>
      <c r="N77" s="76"/>
      <c r="O77" s="76"/>
      <c r="P77" s="203" t="s">
        <v>715</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2" customHeight="1">
      <c r="A78" s="128" t="s">
        <v>278</v>
      </c>
      <c r="B78" s="129">
        <v>3000</v>
      </c>
      <c r="C78" s="100" t="s">
        <v>533</v>
      </c>
      <c r="D78" s="137" t="s">
        <v>733</v>
      </c>
      <c r="E78" s="76"/>
      <c r="F78" s="76"/>
      <c r="G78" s="76"/>
      <c r="H78" s="76"/>
      <c r="I78" s="76"/>
      <c r="J78" s="76"/>
      <c r="K78" s="76"/>
      <c r="L78" s="76"/>
      <c r="M78" s="94"/>
      <c r="N78" s="76"/>
      <c r="O78" s="76"/>
      <c r="P78" s="203" t="s">
        <v>716</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2" customHeight="1">
      <c r="A79" s="128" t="s">
        <v>279</v>
      </c>
      <c r="B79" s="129">
        <v>5000</v>
      </c>
      <c r="C79" s="100" t="s">
        <v>534</v>
      </c>
      <c r="D79" s="137" t="s">
        <v>747</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535</v>
      </c>
      <c r="D80" s="137" t="s">
        <v>748</v>
      </c>
      <c r="E80" s="76"/>
      <c r="F80" s="76"/>
      <c r="G80" s="76"/>
      <c r="H80" s="76"/>
      <c r="I80" s="76"/>
      <c r="J80" s="76"/>
      <c r="K80" s="76"/>
      <c r="L80" s="76"/>
      <c r="M80" s="94"/>
      <c r="N80" s="76"/>
      <c r="O80" s="76"/>
      <c r="P80" s="203"/>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536</v>
      </c>
      <c r="D81" s="137" t="s">
        <v>749</v>
      </c>
      <c r="E81" s="76"/>
      <c r="F81" s="76"/>
      <c r="G81" s="76"/>
      <c r="H81" s="76"/>
      <c r="I81" s="76"/>
      <c r="J81" s="76"/>
      <c r="K81" s="76"/>
      <c r="L81" s="76"/>
      <c r="M81" s="94"/>
      <c r="N81" s="76"/>
      <c r="O81" s="76"/>
      <c r="P81" s="203"/>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537</v>
      </c>
      <c r="D82" s="137" t="s">
        <v>735</v>
      </c>
      <c r="E82" s="76"/>
      <c r="F82" s="76"/>
      <c r="G82" s="76"/>
      <c r="H82" s="76"/>
      <c r="I82" s="76"/>
      <c r="J82" s="76"/>
      <c r="K82" s="76"/>
      <c r="L82" s="76"/>
      <c r="M82" s="94"/>
      <c r="N82" s="76"/>
      <c r="O82" s="76"/>
      <c r="P82" s="203"/>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538</v>
      </c>
      <c r="D83" s="137" t="s">
        <v>750</v>
      </c>
      <c r="E83" s="76"/>
      <c r="F83" s="76"/>
      <c r="G83" s="76"/>
      <c r="H83" s="76"/>
      <c r="I83" s="76"/>
      <c r="J83" s="76"/>
      <c r="K83" s="76"/>
      <c r="L83" s="76"/>
      <c r="M83" s="94"/>
      <c r="N83" s="76"/>
      <c r="O83" s="76"/>
      <c r="P83" s="204"/>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539</v>
      </c>
      <c r="D84" s="137" t="s">
        <v>738</v>
      </c>
      <c r="E84" s="76"/>
      <c r="F84" s="76"/>
      <c r="G84" s="76"/>
      <c r="H84" s="76"/>
      <c r="I84" s="76"/>
      <c r="J84" s="76"/>
      <c r="K84" s="76"/>
      <c r="L84" s="76"/>
      <c r="M84" s="94"/>
      <c r="N84" s="76"/>
      <c r="O84" s="76"/>
      <c r="P84" s="204"/>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540</v>
      </c>
      <c r="D85" s="76"/>
      <c r="E85" s="76"/>
      <c r="F85" s="76"/>
      <c r="G85" s="76"/>
      <c r="H85" s="76"/>
      <c r="I85" s="76"/>
      <c r="J85" s="76"/>
      <c r="K85" s="76"/>
      <c r="L85" s="76"/>
      <c r="M85" s="94"/>
      <c r="N85" s="76"/>
      <c r="O85" s="76"/>
      <c r="P85" s="204"/>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541</v>
      </c>
      <c r="D86" s="76"/>
      <c r="E86" s="76"/>
      <c r="F86" s="76"/>
      <c r="G86" s="76"/>
      <c r="H86" s="76"/>
      <c r="I86" s="76"/>
      <c r="J86" s="76"/>
      <c r="K86" s="76"/>
      <c r="L86" s="76"/>
      <c r="M86" s="94"/>
      <c r="N86" s="76"/>
      <c r="O86" s="76"/>
      <c r="P86" s="204"/>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542</v>
      </c>
      <c r="D87" s="76"/>
      <c r="E87" s="76"/>
      <c r="F87" s="76"/>
      <c r="G87" s="76"/>
      <c r="H87" s="76"/>
      <c r="I87" s="76"/>
      <c r="J87" s="76"/>
      <c r="K87" s="76"/>
      <c r="L87" s="76"/>
      <c r="M87" s="94"/>
      <c r="N87" s="76"/>
      <c r="O87" s="76"/>
      <c r="P87" s="204"/>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543</v>
      </c>
      <c r="D88" s="76"/>
      <c r="E88" s="76"/>
      <c r="F88" s="76"/>
      <c r="G88" s="76"/>
      <c r="H88" s="76"/>
      <c r="I88" s="76"/>
      <c r="J88" s="76"/>
      <c r="K88" s="76"/>
      <c r="L88" s="76"/>
      <c r="M88" s="94"/>
      <c r="N88" s="76"/>
      <c r="O88" s="76"/>
      <c r="P88" s="203"/>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544</v>
      </c>
      <c r="D89" s="76"/>
      <c r="E89" s="76"/>
      <c r="F89" s="76"/>
      <c r="G89" s="76"/>
      <c r="H89" s="76"/>
      <c r="I89" s="76"/>
      <c r="J89" s="76"/>
      <c r="K89" s="76"/>
      <c r="L89" s="76"/>
      <c r="M89" s="94"/>
      <c r="N89" s="76"/>
      <c r="O89" s="76"/>
      <c r="P89" s="203"/>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545</v>
      </c>
      <c r="D90" s="76"/>
      <c r="E90" s="76"/>
      <c r="F90" s="76"/>
      <c r="G90" s="76"/>
      <c r="H90" s="76"/>
      <c r="I90" s="76"/>
      <c r="J90" s="76"/>
      <c r="K90" s="76"/>
      <c r="L90" s="76"/>
      <c r="M90" s="94"/>
      <c r="N90" s="76"/>
      <c r="O90" s="76"/>
      <c r="P90" s="203"/>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546</v>
      </c>
      <c r="D91" s="76"/>
      <c r="E91" s="76"/>
      <c r="F91" s="76"/>
      <c r="G91" s="76"/>
      <c r="H91" s="76"/>
      <c r="I91" s="76"/>
      <c r="J91" s="76"/>
      <c r="K91" s="76"/>
      <c r="L91" s="76"/>
      <c r="M91" s="94"/>
      <c r="N91" s="76"/>
      <c r="O91" s="76"/>
      <c r="P91" s="203"/>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547</v>
      </c>
      <c r="D92" s="76"/>
      <c r="E92" s="76"/>
      <c r="F92" s="76"/>
      <c r="G92" s="76"/>
      <c r="H92" s="76"/>
      <c r="I92" s="76"/>
      <c r="J92" s="76"/>
      <c r="K92" s="76"/>
      <c r="L92" s="76"/>
      <c r="M92" s="94"/>
      <c r="N92" s="76"/>
      <c r="O92" s="76"/>
      <c r="P92" s="203"/>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548</v>
      </c>
      <c r="D93" s="76"/>
      <c r="E93" s="76"/>
      <c r="F93" s="76"/>
      <c r="G93" s="76"/>
      <c r="H93" s="76"/>
      <c r="I93" s="76"/>
      <c r="J93" s="76"/>
      <c r="K93" s="76"/>
      <c r="L93" s="76"/>
      <c r="M93" s="94"/>
      <c r="N93" s="76"/>
      <c r="O93" s="76"/>
      <c r="P93" s="205"/>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549</v>
      </c>
      <c r="D94" s="76"/>
      <c r="E94" s="76"/>
      <c r="F94" s="76"/>
      <c r="G94" s="76"/>
      <c r="H94" s="76"/>
      <c r="I94" s="76"/>
      <c r="J94" s="76"/>
      <c r="K94" s="76"/>
      <c r="L94" s="76"/>
      <c r="M94" s="94"/>
      <c r="N94" s="76"/>
      <c r="O94" s="76"/>
      <c r="P94" s="203"/>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550</v>
      </c>
      <c r="D95" s="76"/>
      <c r="E95" s="76"/>
      <c r="F95" s="76"/>
      <c r="G95" s="76"/>
      <c r="H95" s="76"/>
      <c r="I95" s="76"/>
      <c r="J95" s="76"/>
      <c r="K95" s="76"/>
      <c r="L95" s="76"/>
      <c r="M95" s="94"/>
      <c r="N95" s="76"/>
      <c r="O95" s="76"/>
      <c r="P95" s="203"/>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551</v>
      </c>
      <c r="D96" s="76"/>
      <c r="E96" s="76"/>
      <c r="F96" s="76"/>
      <c r="G96" s="76"/>
      <c r="H96" s="76"/>
      <c r="I96" s="76"/>
      <c r="J96" s="76"/>
      <c r="K96" s="76"/>
      <c r="L96" s="76"/>
      <c r="M96" s="94"/>
      <c r="N96" s="76"/>
      <c r="O96" s="76"/>
      <c r="P96" s="203"/>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552</v>
      </c>
      <c r="D97" s="76"/>
      <c r="E97" s="76"/>
      <c r="F97" s="76"/>
      <c r="G97" s="76"/>
      <c r="H97" s="76"/>
      <c r="I97" s="76"/>
      <c r="J97" s="76"/>
      <c r="K97" s="76"/>
      <c r="L97" s="76"/>
      <c r="M97" s="94"/>
      <c r="N97" s="76"/>
      <c r="O97" s="76"/>
      <c r="P97" s="203"/>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1" t="s">
        <v>1112</v>
      </c>
      <c r="D98" s="76"/>
      <c r="E98" s="76"/>
      <c r="F98" s="76"/>
      <c r="G98" s="76"/>
      <c r="H98" s="76"/>
      <c r="I98" s="76"/>
      <c r="J98" s="76"/>
      <c r="K98" s="76"/>
      <c r="L98" s="76"/>
      <c r="M98" s="94"/>
      <c r="N98" s="76"/>
      <c r="O98" s="76"/>
      <c r="P98" s="203"/>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1" t="s">
        <v>1113</v>
      </c>
      <c r="D99" s="76"/>
      <c r="E99" s="76"/>
      <c r="F99" s="76"/>
      <c r="G99" s="76"/>
      <c r="H99" s="76"/>
      <c r="I99" s="76"/>
      <c r="J99" s="76"/>
      <c r="K99" s="76"/>
      <c r="L99" s="76"/>
      <c r="M99" s="94"/>
      <c r="N99" s="76"/>
      <c r="O99" s="76"/>
      <c r="P99" s="203"/>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553</v>
      </c>
      <c r="D100" s="76"/>
      <c r="E100" s="76"/>
      <c r="F100" s="76"/>
      <c r="G100" s="76"/>
      <c r="H100" s="76"/>
      <c r="I100" s="76"/>
      <c r="J100" s="76"/>
      <c r="K100" s="76"/>
      <c r="L100" s="76"/>
      <c r="M100" s="94"/>
      <c r="N100" s="76"/>
      <c r="O100" s="76"/>
      <c r="P100" s="203"/>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554</v>
      </c>
      <c r="D101" s="76"/>
      <c r="E101" s="76"/>
      <c r="F101" s="76"/>
      <c r="G101" s="76"/>
      <c r="H101" s="76"/>
      <c r="I101" s="76"/>
      <c r="J101" s="76"/>
      <c r="K101" s="76"/>
      <c r="L101" s="76"/>
      <c r="M101" s="94"/>
      <c r="N101" s="76"/>
      <c r="O101" s="76"/>
      <c r="P101" s="203"/>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555</v>
      </c>
      <c r="D102" s="76"/>
      <c r="E102" s="76"/>
      <c r="F102" s="76"/>
      <c r="G102" s="76"/>
      <c r="H102" s="76"/>
      <c r="I102" s="76"/>
      <c r="J102" s="76"/>
      <c r="K102" s="76"/>
      <c r="L102" s="76"/>
      <c r="M102" s="94"/>
      <c r="N102" s="76"/>
      <c r="O102" s="76"/>
      <c r="P102" s="203"/>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556</v>
      </c>
      <c r="D103" s="76"/>
      <c r="E103" s="76"/>
      <c r="F103" s="76"/>
      <c r="G103" s="76"/>
      <c r="H103" s="76"/>
      <c r="I103" s="76"/>
      <c r="J103" s="76"/>
      <c r="K103" s="76"/>
      <c r="L103" s="76"/>
      <c r="M103" s="94"/>
      <c r="N103" s="76"/>
      <c r="O103" s="76"/>
      <c r="P103" s="203"/>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557</v>
      </c>
      <c r="D104" s="76"/>
      <c r="E104" s="76"/>
      <c r="F104" s="76"/>
      <c r="G104" s="76"/>
      <c r="H104" s="76"/>
      <c r="I104" s="76"/>
      <c r="J104" s="76"/>
      <c r="K104" s="76"/>
      <c r="L104" s="76"/>
      <c r="M104" s="94"/>
      <c r="N104" s="76"/>
      <c r="O104" s="76"/>
      <c r="P104" s="203"/>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558</v>
      </c>
      <c r="D105" s="76"/>
      <c r="E105" s="76"/>
      <c r="F105" s="76"/>
      <c r="G105" s="76"/>
      <c r="H105" s="76"/>
      <c r="I105" s="76"/>
      <c r="J105" s="76"/>
      <c r="K105" s="76"/>
      <c r="L105" s="76"/>
      <c r="M105" s="94"/>
      <c r="N105" s="76"/>
      <c r="O105" s="76"/>
      <c r="P105" s="203"/>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559</v>
      </c>
      <c r="D106" s="76"/>
      <c r="E106" s="76"/>
      <c r="F106" s="76"/>
      <c r="G106" s="76"/>
      <c r="H106" s="76"/>
      <c r="I106" s="76"/>
      <c r="J106" s="76"/>
      <c r="K106" s="76"/>
      <c r="L106" s="76"/>
      <c r="M106" s="94"/>
      <c r="N106" s="76"/>
      <c r="O106" s="76"/>
      <c r="P106" s="203"/>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560</v>
      </c>
      <c r="D107" s="76"/>
      <c r="E107" s="76"/>
      <c r="F107" s="76"/>
      <c r="G107" s="76"/>
      <c r="H107" s="76"/>
      <c r="I107" s="76"/>
      <c r="J107" s="76"/>
      <c r="K107" s="76"/>
      <c r="L107" s="76"/>
      <c r="M107" s="94"/>
      <c r="N107" s="76"/>
      <c r="O107" s="76"/>
      <c r="P107" s="203"/>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561</v>
      </c>
      <c r="D108" s="76"/>
      <c r="E108" s="76"/>
      <c r="F108" s="76"/>
      <c r="G108" s="76"/>
      <c r="H108" s="76"/>
      <c r="I108" s="76"/>
      <c r="J108" s="76"/>
      <c r="K108" s="76"/>
      <c r="L108" s="76"/>
      <c r="M108" s="94"/>
      <c r="N108" s="76"/>
      <c r="O108" s="76"/>
      <c r="P108" s="203"/>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562</v>
      </c>
      <c r="D109" s="76"/>
      <c r="E109" s="76"/>
      <c r="F109" s="76"/>
      <c r="G109" s="76"/>
      <c r="H109" s="76"/>
      <c r="I109" s="76"/>
      <c r="J109" s="76"/>
      <c r="K109" s="76"/>
      <c r="L109" s="76"/>
      <c r="M109" s="94"/>
      <c r="N109" s="76"/>
      <c r="O109" s="76"/>
      <c r="P109" s="203"/>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563</v>
      </c>
      <c r="D110" s="76"/>
      <c r="E110" s="76"/>
      <c r="F110" s="76"/>
      <c r="G110" s="76"/>
      <c r="H110" s="76"/>
      <c r="I110" s="76"/>
      <c r="J110" s="76"/>
      <c r="K110" s="76"/>
      <c r="L110" s="76"/>
      <c r="M110" s="94"/>
      <c r="N110" s="76"/>
      <c r="O110" s="76"/>
      <c r="P110" s="203"/>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564</v>
      </c>
      <c r="D111" s="76"/>
      <c r="E111" s="76"/>
      <c r="F111" s="76"/>
      <c r="G111" s="76"/>
      <c r="H111" s="76"/>
      <c r="I111" s="76"/>
      <c r="J111" s="76"/>
      <c r="K111" s="76"/>
      <c r="L111" s="76"/>
      <c r="M111" s="94"/>
      <c r="N111" s="76"/>
      <c r="O111" s="76"/>
      <c r="P111" s="203"/>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565</v>
      </c>
      <c r="D112" s="76"/>
      <c r="E112" s="76"/>
      <c r="F112" s="76"/>
      <c r="G112" s="76"/>
      <c r="H112" s="76"/>
      <c r="I112" s="76"/>
      <c r="J112" s="76"/>
      <c r="K112" s="76"/>
      <c r="L112" s="76"/>
      <c r="M112" s="94"/>
      <c r="N112" s="76"/>
      <c r="O112" s="76"/>
      <c r="P112" s="203"/>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566</v>
      </c>
      <c r="D113" s="76"/>
      <c r="E113" s="76"/>
      <c r="F113" s="76"/>
      <c r="G113" s="76"/>
      <c r="H113" s="76"/>
      <c r="I113" s="76"/>
      <c r="J113" s="76"/>
      <c r="K113" s="76"/>
      <c r="L113" s="76"/>
      <c r="M113" s="94"/>
      <c r="N113" s="76"/>
      <c r="O113" s="76"/>
      <c r="P113" s="203"/>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567</v>
      </c>
      <c r="D114" s="76"/>
      <c r="E114" s="76"/>
      <c r="F114" s="76"/>
      <c r="G114" s="76"/>
      <c r="H114" s="76"/>
      <c r="I114" s="76"/>
      <c r="J114" s="76"/>
      <c r="K114" s="76"/>
      <c r="L114" s="76"/>
      <c r="M114" s="94"/>
      <c r="N114" s="76"/>
      <c r="O114" s="76"/>
      <c r="P114" s="203"/>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568</v>
      </c>
      <c r="D115" s="76"/>
      <c r="E115" s="76"/>
      <c r="F115" s="76"/>
      <c r="G115" s="76"/>
      <c r="H115" s="76"/>
      <c r="I115" s="76"/>
      <c r="J115" s="76"/>
      <c r="K115" s="76"/>
      <c r="L115" s="76"/>
      <c r="M115" s="94"/>
      <c r="N115" s="76"/>
      <c r="O115" s="76"/>
      <c r="P115" s="203"/>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569</v>
      </c>
      <c r="D116" s="76"/>
      <c r="E116" s="76"/>
      <c r="F116" s="76"/>
      <c r="G116" s="76"/>
      <c r="H116" s="76"/>
      <c r="I116" s="76"/>
      <c r="J116" s="76"/>
      <c r="K116" s="76"/>
      <c r="L116" s="76"/>
      <c r="M116" s="94"/>
      <c r="N116" s="76"/>
      <c r="O116" s="76"/>
      <c r="P116" s="203"/>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570</v>
      </c>
      <c r="D117" s="76"/>
      <c r="E117" s="76"/>
      <c r="F117" s="76"/>
      <c r="G117" s="76"/>
      <c r="H117" s="76"/>
      <c r="I117" s="76"/>
      <c r="J117" s="76"/>
      <c r="K117" s="76"/>
      <c r="L117" s="76"/>
      <c r="M117" s="94"/>
      <c r="N117" s="76"/>
      <c r="O117" s="76"/>
      <c r="P117" s="203"/>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571</v>
      </c>
      <c r="D118" s="76"/>
      <c r="E118" s="76"/>
      <c r="F118" s="76"/>
      <c r="G118" s="76"/>
      <c r="H118" s="76"/>
      <c r="I118" s="76"/>
      <c r="J118" s="76"/>
      <c r="K118" s="76"/>
      <c r="L118" s="76"/>
      <c r="M118" s="94"/>
      <c r="N118" s="76"/>
      <c r="O118" s="76"/>
      <c r="P118" s="203"/>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572</v>
      </c>
      <c r="D119" s="76"/>
      <c r="E119" s="76"/>
      <c r="F119" s="76"/>
      <c r="G119" s="76"/>
      <c r="H119" s="76"/>
      <c r="I119" s="76"/>
      <c r="J119" s="76"/>
      <c r="K119" s="76"/>
      <c r="L119" s="76"/>
      <c r="M119" s="94"/>
      <c r="N119" s="76"/>
      <c r="O119" s="76"/>
      <c r="P119" s="203"/>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573</v>
      </c>
      <c r="D120" s="76"/>
      <c r="E120" s="76"/>
      <c r="F120" s="76"/>
      <c r="G120" s="76"/>
      <c r="H120" s="76"/>
      <c r="I120" s="76"/>
      <c r="J120" s="76"/>
      <c r="K120" s="76"/>
      <c r="L120" s="76"/>
      <c r="M120" s="94"/>
      <c r="N120" s="76"/>
      <c r="O120" s="76"/>
      <c r="P120" s="203"/>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574</v>
      </c>
      <c r="D121" s="76"/>
      <c r="E121" s="76"/>
      <c r="F121" s="76"/>
      <c r="G121" s="76"/>
      <c r="H121" s="76"/>
      <c r="I121" s="76"/>
      <c r="J121" s="76"/>
      <c r="K121" s="76"/>
      <c r="L121" s="76"/>
      <c r="M121" s="94"/>
      <c r="N121" s="76"/>
      <c r="O121" s="76"/>
      <c r="P121" s="203"/>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575</v>
      </c>
      <c r="D122" s="76"/>
      <c r="E122" s="76"/>
      <c r="F122" s="76"/>
      <c r="G122" s="76"/>
      <c r="H122" s="76"/>
      <c r="I122" s="76"/>
      <c r="J122" s="76"/>
      <c r="K122" s="76"/>
      <c r="L122" s="76"/>
      <c r="M122" s="94"/>
      <c r="N122" s="76"/>
      <c r="O122" s="76"/>
      <c r="P122" s="203"/>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576</v>
      </c>
      <c r="D123" s="76"/>
      <c r="E123" s="76"/>
      <c r="F123" s="76"/>
      <c r="G123" s="76"/>
      <c r="H123" s="76"/>
      <c r="I123" s="76"/>
      <c r="J123" s="76"/>
      <c r="K123" s="76"/>
      <c r="L123" s="76"/>
      <c r="M123" s="94"/>
      <c r="N123" s="76"/>
      <c r="O123" s="76"/>
      <c r="P123" s="203"/>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577</v>
      </c>
      <c r="D124" s="76"/>
      <c r="E124" s="76"/>
      <c r="F124" s="76"/>
      <c r="G124" s="76"/>
      <c r="H124" s="76"/>
      <c r="I124" s="76"/>
      <c r="J124" s="76"/>
      <c r="K124" s="76"/>
      <c r="L124" s="76"/>
      <c r="M124" s="94"/>
      <c r="N124" s="76"/>
      <c r="O124" s="76"/>
      <c r="P124" s="203"/>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578</v>
      </c>
      <c r="D125" s="76"/>
      <c r="E125" s="76"/>
      <c r="F125" s="76"/>
      <c r="G125" s="76"/>
      <c r="H125" s="76"/>
      <c r="I125" s="76"/>
      <c r="J125" s="76"/>
      <c r="K125" s="76"/>
      <c r="L125" s="76"/>
      <c r="M125" s="94"/>
      <c r="N125" s="76"/>
      <c r="O125" s="76"/>
      <c r="P125" s="203"/>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579</v>
      </c>
      <c r="D126" s="76"/>
      <c r="E126" s="76"/>
      <c r="F126" s="76"/>
      <c r="G126" s="76"/>
      <c r="H126" s="76"/>
      <c r="I126" s="76"/>
      <c r="J126" s="76"/>
      <c r="K126" s="76"/>
      <c r="L126" s="76"/>
      <c r="M126" s="94"/>
      <c r="N126" s="76"/>
      <c r="O126" s="76"/>
      <c r="P126" s="203"/>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580</v>
      </c>
      <c r="D127" s="76"/>
      <c r="E127" s="76"/>
      <c r="F127" s="76"/>
      <c r="G127" s="76"/>
      <c r="H127" s="76"/>
      <c r="I127" s="76"/>
      <c r="J127" s="76"/>
      <c r="K127" s="76"/>
      <c r="L127" s="76"/>
      <c r="M127" s="94"/>
      <c r="N127" s="76"/>
      <c r="O127" s="76"/>
      <c r="P127" s="203"/>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581</v>
      </c>
      <c r="D128" s="76"/>
      <c r="E128" s="76"/>
      <c r="F128" s="76"/>
      <c r="G128" s="76"/>
      <c r="H128" s="76"/>
      <c r="I128" s="76"/>
      <c r="J128" s="76"/>
      <c r="K128" s="76"/>
      <c r="L128" s="76"/>
      <c r="M128" s="94"/>
      <c r="N128" s="76"/>
      <c r="O128" s="76"/>
      <c r="P128" s="203"/>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582</v>
      </c>
      <c r="D129" s="76"/>
      <c r="E129" s="76"/>
      <c r="F129" s="76"/>
      <c r="G129" s="76"/>
      <c r="H129" s="76"/>
      <c r="I129" s="76"/>
      <c r="J129" s="76"/>
      <c r="K129" s="76"/>
      <c r="L129" s="76"/>
      <c r="M129" s="94"/>
      <c r="N129" s="76"/>
      <c r="O129" s="76"/>
      <c r="P129" s="203"/>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583</v>
      </c>
      <c r="D130" s="76"/>
      <c r="E130" s="76"/>
      <c r="F130" s="76"/>
      <c r="G130" s="76"/>
      <c r="H130" s="76"/>
      <c r="I130" s="76"/>
      <c r="J130" s="76"/>
      <c r="K130" s="76"/>
      <c r="L130" s="76"/>
      <c r="M130" s="94"/>
      <c r="N130" s="76"/>
      <c r="O130" s="76"/>
      <c r="P130" s="203"/>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584</v>
      </c>
      <c r="D131" s="76"/>
      <c r="E131" s="76"/>
      <c r="F131" s="76"/>
      <c r="G131" s="76"/>
      <c r="H131" s="76"/>
      <c r="I131" s="76"/>
      <c r="J131" s="76"/>
      <c r="K131" s="76"/>
      <c r="L131" s="76"/>
      <c r="M131" s="94"/>
      <c r="N131" s="76"/>
      <c r="O131" s="76"/>
      <c r="P131" s="205"/>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585</v>
      </c>
      <c r="D132" s="76"/>
      <c r="E132" s="76"/>
      <c r="F132" s="76"/>
      <c r="G132" s="76"/>
      <c r="H132" s="76"/>
      <c r="I132" s="76"/>
      <c r="J132" s="76"/>
      <c r="K132" s="76"/>
      <c r="L132" s="76"/>
      <c r="M132" s="94"/>
      <c r="N132" s="76"/>
      <c r="O132" s="76"/>
      <c r="P132" s="206"/>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586</v>
      </c>
      <c r="D133" s="76"/>
      <c r="E133" s="76"/>
      <c r="F133" s="76"/>
      <c r="G133" s="76"/>
      <c r="H133" s="76"/>
      <c r="I133" s="76"/>
      <c r="J133" s="76"/>
      <c r="K133" s="76"/>
      <c r="L133" s="76"/>
      <c r="M133" s="94"/>
      <c r="N133" s="76"/>
      <c r="O133" s="76"/>
      <c r="P133" s="206"/>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587</v>
      </c>
      <c r="D134" s="76"/>
      <c r="E134" s="76"/>
      <c r="F134" s="76"/>
      <c r="G134" s="76"/>
      <c r="H134" s="76"/>
      <c r="I134" s="76"/>
      <c r="J134" s="76"/>
      <c r="K134" s="76"/>
      <c r="L134" s="76"/>
      <c r="M134" s="94"/>
      <c r="N134" s="76"/>
      <c r="O134" s="76"/>
      <c r="P134" s="203"/>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588</v>
      </c>
      <c r="D135" s="76"/>
      <c r="E135" s="76"/>
      <c r="F135" s="76"/>
      <c r="G135" s="76"/>
      <c r="H135" s="76"/>
      <c r="I135" s="76"/>
      <c r="J135" s="76"/>
      <c r="K135" s="76"/>
      <c r="L135" s="76"/>
      <c r="M135" s="94"/>
      <c r="N135" s="76"/>
      <c r="O135" s="76"/>
      <c r="P135" s="203"/>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589</v>
      </c>
      <c r="D136" s="76"/>
      <c r="E136" s="76"/>
      <c r="F136" s="76"/>
      <c r="G136" s="76"/>
      <c r="H136" s="76"/>
      <c r="I136" s="76"/>
      <c r="J136" s="76"/>
      <c r="K136" s="76"/>
      <c r="L136" s="76"/>
      <c r="M136" s="94"/>
      <c r="N136" s="76"/>
      <c r="O136" s="76"/>
      <c r="P136" s="203"/>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590</v>
      </c>
      <c r="D137" s="76"/>
      <c r="E137" s="76"/>
      <c r="F137" s="76"/>
      <c r="G137" s="76"/>
      <c r="H137" s="76"/>
      <c r="I137" s="76"/>
      <c r="J137" s="76"/>
      <c r="K137" s="76"/>
      <c r="L137" s="76"/>
      <c r="M137" s="94"/>
      <c r="N137" s="76"/>
      <c r="O137" s="76"/>
      <c r="P137" s="203"/>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591</v>
      </c>
      <c r="D138" s="76"/>
      <c r="E138" s="76"/>
      <c r="F138" s="76"/>
      <c r="G138" s="76"/>
      <c r="H138" s="76"/>
      <c r="I138" s="76"/>
      <c r="J138" s="76"/>
      <c r="K138" s="76"/>
      <c r="L138" s="76"/>
      <c r="M138" s="94"/>
      <c r="N138" s="76"/>
      <c r="O138" s="76"/>
      <c r="P138" s="203"/>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592</v>
      </c>
      <c r="D139" s="76"/>
      <c r="E139" s="76"/>
      <c r="F139" s="76"/>
      <c r="G139" s="76"/>
      <c r="H139" s="76"/>
      <c r="I139" s="76"/>
      <c r="J139" s="76"/>
      <c r="K139" s="76"/>
      <c r="L139" s="76"/>
      <c r="M139" s="94"/>
      <c r="N139" s="76"/>
      <c r="O139" s="76"/>
      <c r="P139" s="203"/>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593</v>
      </c>
      <c r="D140" s="76"/>
      <c r="E140" s="76"/>
      <c r="F140" s="76"/>
      <c r="G140" s="76"/>
      <c r="H140" s="76"/>
      <c r="I140" s="76"/>
      <c r="J140" s="76"/>
      <c r="K140" s="76"/>
      <c r="L140" s="76"/>
      <c r="M140" s="94"/>
      <c r="N140" s="76"/>
      <c r="O140" s="76"/>
      <c r="P140" s="203"/>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594</v>
      </c>
      <c r="D141" s="76"/>
      <c r="E141" s="76"/>
      <c r="F141" s="76"/>
      <c r="G141" s="76"/>
      <c r="H141" s="76"/>
      <c r="I141" s="76"/>
      <c r="J141" s="76"/>
      <c r="K141" s="76"/>
      <c r="L141" s="76"/>
      <c r="M141" s="94"/>
      <c r="N141" s="76"/>
      <c r="O141" s="76"/>
      <c r="P141" s="203"/>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595</v>
      </c>
      <c r="D142" s="76"/>
      <c r="E142" s="76"/>
      <c r="F142" s="76"/>
      <c r="G142" s="76"/>
      <c r="H142" s="76"/>
      <c r="I142" s="76"/>
      <c r="J142" s="76"/>
      <c r="K142" s="76"/>
      <c r="L142" s="76"/>
      <c r="M142" s="94"/>
      <c r="N142" s="76"/>
      <c r="O142" s="76"/>
      <c r="P142" s="203"/>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596</v>
      </c>
      <c r="D143" s="76"/>
      <c r="E143" s="76"/>
      <c r="F143" s="76"/>
      <c r="G143" s="76"/>
      <c r="H143" s="76"/>
      <c r="I143" s="76"/>
      <c r="J143" s="76"/>
      <c r="K143" s="76"/>
      <c r="L143" s="76"/>
      <c r="M143" s="94"/>
      <c r="N143" s="76"/>
      <c r="O143" s="76"/>
      <c r="P143" s="203"/>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597</v>
      </c>
      <c r="D144" s="76"/>
      <c r="E144" s="76"/>
      <c r="F144" s="76"/>
      <c r="G144" s="76"/>
      <c r="H144" s="76"/>
      <c r="I144" s="76"/>
      <c r="J144" s="76"/>
      <c r="K144" s="76"/>
      <c r="L144" s="76"/>
      <c r="M144" s="94"/>
      <c r="N144" s="76"/>
      <c r="O144" s="76"/>
      <c r="P144" s="203"/>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598</v>
      </c>
      <c r="D145" s="76"/>
      <c r="E145" s="76"/>
      <c r="F145" s="76"/>
      <c r="G145" s="76"/>
      <c r="H145" s="76"/>
      <c r="I145" s="76"/>
      <c r="J145" s="76"/>
      <c r="K145" s="76"/>
      <c r="L145" s="76"/>
      <c r="M145" s="94"/>
      <c r="N145" s="76"/>
      <c r="O145" s="76"/>
      <c r="P145" s="203"/>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599</v>
      </c>
      <c r="D146" s="76"/>
      <c r="E146" s="76"/>
      <c r="F146" s="76"/>
      <c r="G146" s="76"/>
      <c r="H146" s="76"/>
      <c r="I146" s="76"/>
      <c r="J146" s="76"/>
      <c r="K146" s="76"/>
      <c r="L146" s="76"/>
      <c r="M146" s="94"/>
      <c r="N146" s="76"/>
      <c r="O146" s="76"/>
      <c r="P146" s="205"/>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600</v>
      </c>
      <c r="D147" s="76"/>
      <c r="E147" s="76"/>
      <c r="F147" s="76"/>
      <c r="G147" s="76"/>
      <c r="H147" s="76"/>
      <c r="I147" s="76"/>
      <c r="J147" s="76"/>
      <c r="K147" s="76"/>
      <c r="L147" s="76"/>
      <c r="M147" s="94"/>
      <c r="N147" s="76"/>
      <c r="O147" s="76"/>
      <c r="P147" s="205"/>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601</v>
      </c>
      <c r="D148" s="76"/>
      <c r="E148" s="76"/>
      <c r="F148" s="76"/>
      <c r="G148" s="76"/>
      <c r="H148" s="76"/>
      <c r="I148" s="76"/>
      <c r="J148" s="76"/>
      <c r="K148" s="76"/>
      <c r="L148" s="76"/>
      <c r="M148" s="94"/>
      <c r="N148" s="76"/>
      <c r="O148" s="76"/>
      <c r="P148" s="203"/>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602</v>
      </c>
      <c r="D149" s="76"/>
      <c r="E149" s="76"/>
      <c r="F149" s="76"/>
      <c r="G149" s="76"/>
      <c r="H149" s="76"/>
      <c r="I149" s="76"/>
      <c r="J149" s="76"/>
      <c r="K149" s="76"/>
      <c r="L149" s="76"/>
      <c r="M149" s="94"/>
      <c r="N149" s="76"/>
      <c r="O149" s="76"/>
      <c r="P149" s="206"/>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603</v>
      </c>
      <c r="D150" s="76"/>
      <c r="E150" s="76"/>
      <c r="F150" s="76"/>
      <c r="G150" s="76"/>
      <c r="H150" s="76"/>
      <c r="I150" s="76"/>
      <c r="J150" s="76"/>
      <c r="K150" s="76"/>
      <c r="L150" s="76"/>
      <c r="M150" s="94"/>
      <c r="N150" s="76"/>
      <c r="O150" s="76"/>
      <c r="P150" s="203"/>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604</v>
      </c>
      <c r="D151" s="76"/>
      <c r="E151" s="76"/>
      <c r="F151" s="76"/>
      <c r="G151" s="76"/>
      <c r="H151" s="76"/>
      <c r="I151" s="76"/>
      <c r="J151" s="76"/>
      <c r="K151" s="76"/>
      <c r="L151" s="76"/>
      <c r="M151" s="94"/>
      <c r="N151" s="76"/>
      <c r="O151" s="76"/>
      <c r="P151" s="203"/>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605</v>
      </c>
      <c r="D152" s="76"/>
      <c r="E152" s="76"/>
      <c r="F152" s="76"/>
      <c r="G152" s="76"/>
      <c r="H152" s="76"/>
      <c r="I152" s="76"/>
      <c r="J152" s="76"/>
      <c r="K152" s="76"/>
      <c r="L152" s="76"/>
      <c r="M152" s="94"/>
      <c r="N152" s="76"/>
      <c r="O152" s="76"/>
      <c r="P152" s="203"/>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1055</v>
      </c>
      <c r="D153" s="76"/>
      <c r="E153" s="76"/>
      <c r="F153" s="76"/>
      <c r="G153" s="76"/>
      <c r="H153" s="76"/>
      <c r="I153" s="76"/>
      <c r="J153" s="76"/>
      <c r="K153" s="76"/>
      <c r="L153" s="76"/>
      <c r="M153" s="94"/>
      <c r="N153" s="76"/>
      <c r="O153" s="76"/>
      <c r="P153" s="203"/>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606</v>
      </c>
      <c r="D154" s="76"/>
      <c r="E154" s="76"/>
      <c r="F154" s="76"/>
      <c r="G154" s="76"/>
      <c r="H154" s="76"/>
      <c r="I154" s="76"/>
      <c r="J154" s="76"/>
      <c r="K154" s="76"/>
      <c r="L154" s="76"/>
      <c r="M154" s="94"/>
      <c r="N154" s="76"/>
      <c r="O154" s="76"/>
      <c r="P154" s="203"/>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670</v>
      </c>
      <c r="D155" s="76"/>
      <c r="E155" s="76"/>
      <c r="F155" s="76"/>
      <c r="G155" s="76"/>
      <c r="H155" s="76"/>
      <c r="I155" s="76"/>
      <c r="J155" s="76"/>
      <c r="K155" s="76"/>
      <c r="L155" s="76"/>
      <c r="M155" s="94"/>
      <c r="N155" s="76"/>
      <c r="O155" s="76"/>
      <c r="P155" s="203"/>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607</v>
      </c>
      <c r="D156" s="76"/>
      <c r="E156" s="76"/>
      <c r="F156" s="76"/>
      <c r="G156" s="76"/>
      <c r="H156" s="76"/>
      <c r="I156" s="76"/>
      <c r="J156" s="76"/>
      <c r="K156" s="76"/>
      <c r="L156" s="76"/>
      <c r="M156" s="94"/>
      <c r="N156" s="76"/>
      <c r="O156" s="76"/>
      <c r="P156" s="203"/>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608</v>
      </c>
      <c r="D157" s="76"/>
      <c r="E157" s="76"/>
      <c r="F157" s="76"/>
      <c r="G157" s="76"/>
      <c r="H157" s="76"/>
      <c r="I157" s="76"/>
      <c r="J157" s="76"/>
      <c r="K157" s="76"/>
      <c r="L157" s="76"/>
      <c r="M157" s="94"/>
      <c r="N157" s="76"/>
      <c r="O157" s="76"/>
      <c r="P157" s="203"/>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609</v>
      </c>
      <c r="D158" s="76"/>
      <c r="E158" s="76"/>
      <c r="F158" s="76"/>
      <c r="G158" s="76"/>
      <c r="H158" s="76"/>
      <c r="I158" s="76"/>
      <c r="J158" s="76"/>
      <c r="K158" s="76"/>
      <c r="L158" s="76"/>
      <c r="M158" s="94"/>
      <c r="N158" s="76"/>
      <c r="O158" s="76"/>
      <c r="P158" s="203"/>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610</v>
      </c>
      <c r="D159" s="76"/>
      <c r="E159" s="76"/>
      <c r="F159" s="76"/>
      <c r="G159" s="76"/>
      <c r="H159" s="76"/>
      <c r="I159" s="76"/>
      <c r="J159" s="76"/>
      <c r="K159" s="76"/>
      <c r="L159" s="76"/>
      <c r="M159" s="94"/>
      <c r="N159" s="76"/>
      <c r="O159" s="76"/>
      <c r="P159" s="203"/>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611</v>
      </c>
      <c r="D160" s="76"/>
      <c r="E160" s="76"/>
      <c r="F160" s="76"/>
      <c r="G160" s="76"/>
      <c r="H160" s="76"/>
      <c r="I160" s="76"/>
      <c r="J160" s="76"/>
      <c r="K160" s="76"/>
      <c r="L160" s="76"/>
      <c r="M160" s="94"/>
      <c r="N160" s="76"/>
      <c r="O160" s="76"/>
      <c r="P160" s="203"/>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612</v>
      </c>
      <c r="D161" s="76"/>
      <c r="E161" s="76"/>
      <c r="F161" s="76"/>
      <c r="G161" s="76"/>
      <c r="H161" s="76"/>
      <c r="I161" s="76"/>
      <c r="J161" s="76"/>
      <c r="K161" s="76"/>
      <c r="L161" s="76"/>
      <c r="M161" s="94"/>
      <c r="N161" s="76"/>
      <c r="O161" s="76"/>
      <c r="P161" s="203"/>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613</v>
      </c>
      <c r="D162" s="76"/>
      <c r="E162" s="76"/>
      <c r="F162" s="76"/>
      <c r="G162" s="76"/>
      <c r="H162" s="76"/>
      <c r="I162" s="76"/>
      <c r="J162" s="76"/>
      <c r="K162" s="76"/>
      <c r="L162" s="76"/>
      <c r="M162" s="94"/>
      <c r="N162" s="76"/>
      <c r="O162" s="76"/>
      <c r="P162" s="203"/>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614</v>
      </c>
      <c r="D163" s="76"/>
      <c r="E163" s="76"/>
      <c r="F163" s="76"/>
      <c r="G163" s="76"/>
      <c r="H163" s="76"/>
      <c r="I163" s="76"/>
      <c r="J163" s="76"/>
      <c r="K163" s="76"/>
      <c r="L163" s="76"/>
      <c r="M163" s="94"/>
      <c r="N163" s="76"/>
      <c r="O163" s="76"/>
      <c r="P163" s="203"/>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615</v>
      </c>
      <c r="D164" s="76"/>
      <c r="E164" s="76"/>
      <c r="F164" s="76"/>
      <c r="G164" s="76"/>
      <c r="H164" s="76"/>
      <c r="I164" s="76"/>
      <c r="J164" s="76"/>
      <c r="K164" s="76"/>
      <c r="L164" s="76"/>
      <c r="M164" s="94"/>
      <c r="N164" s="76"/>
      <c r="O164" s="76"/>
      <c r="P164" s="203"/>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616</v>
      </c>
      <c r="D165" s="76"/>
      <c r="E165" s="76"/>
      <c r="F165" s="76"/>
      <c r="G165" s="76"/>
      <c r="H165" s="76"/>
      <c r="I165" s="76"/>
      <c r="J165" s="76"/>
      <c r="K165" s="76"/>
      <c r="L165" s="76"/>
      <c r="M165" s="94"/>
      <c r="N165" s="76"/>
      <c r="O165" s="76"/>
      <c r="P165" s="203"/>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617</v>
      </c>
      <c r="D166" s="76"/>
      <c r="E166" s="76"/>
      <c r="F166" s="76"/>
      <c r="G166" s="76"/>
      <c r="H166" s="76"/>
      <c r="I166" s="76"/>
      <c r="J166" s="76"/>
      <c r="K166" s="76"/>
      <c r="L166" s="76"/>
      <c r="M166" s="94"/>
      <c r="N166" s="76"/>
      <c r="O166" s="76"/>
      <c r="P166" s="203"/>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618</v>
      </c>
      <c r="D167" s="76"/>
      <c r="E167" s="76"/>
      <c r="F167" s="76"/>
      <c r="G167" s="76"/>
      <c r="H167" s="76"/>
      <c r="I167" s="76"/>
      <c r="J167" s="76"/>
      <c r="K167" s="76"/>
      <c r="L167" s="76"/>
      <c r="M167" s="94"/>
      <c r="N167" s="76"/>
      <c r="O167" s="76"/>
      <c r="P167" s="203"/>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619</v>
      </c>
      <c r="D168" s="76"/>
      <c r="E168" s="76"/>
      <c r="F168" s="76"/>
      <c r="G168" s="76"/>
      <c r="H168" s="76"/>
      <c r="I168" s="76"/>
      <c r="J168" s="76"/>
      <c r="K168" s="76"/>
      <c r="L168" s="76"/>
      <c r="M168" s="94"/>
      <c r="N168" s="76"/>
      <c r="O168" s="76"/>
      <c r="P168" s="203"/>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620</v>
      </c>
      <c r="D169" s="76"/>
      <c r="E169" s="76"/>
      <c r="F169" s="76"/>
      <c r="G169" s="76"/>
      <c r="H169" s="76"/>
      <c r="I169" s="76"/>
      <c r="J169" s="76"/>
      <c r="K169" s="76"/>
      <c r="L169" s="76"/>
      <c r="M169" s="94"/>
      <c r="N169" s="76"/>
      <c r="O169" s="76"/>
      <c r="P169" s="203"/>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621</v>
      </c>
      <c r="D170" s="76"/>
      <c r="E170" s="76"/>
      <c r="F170" s="76"/>
      <c r="G170" s="76"/>
      <c r="H170" s="76"/>
      <c r="I170" s="76"/>
      <c r="J170" s="76"/>
      <c r="K170" s="76"/>
      <c r="L170" s="76"/>
      <c r="M170" s="94"/>
      <c r="N170" s="76"/>
      <c r="O170" s="76"/>
      <c r="P170" s="203"/>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622</v>
      </c>
      <c r="D171" s="76"/>
      <c r="E171" s="76"/>
      <c r="F171" s="76"/>
      <c r="G171" s="76"/>
      <c r="H171" s="76"/>
      <c r="I171" s="76"/>
      <c r="J171" s="76"/>
      <c r="K171" s="76"/>
      <c r="L171" s="76"/>
      <c r="M171" s="94"/>
      <c r="N171" s="76"/>
      <c r="O171" s="76"/>
      <c r="P171" s="203"/>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623</v>
      </c>
      <c r="D172" s="76"/>
      <c r="E172" s="76"/>
      <c r="F172" s="76"/>
      <c r="G172" s="76"/>
      <c r="H172" s="76"/>
      <c r="I172" s="76"/>
      <c r="J172" s="76"/>
      <c r="K172" s="76"/>
      <c r="L172" s="76"/>
      <c r="M172" s="94"/>
      <c r="N172" s="76"/>
      <c r="O172" s="76"/>
      <c r="P172" s="203"/>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624</v>
      </c>
      <c r="D173" s="76"/>
      <c r="E173" s="76"/>
      <c r="F173" s="76"/>
      <c r="G173" s="76"/>
      <c r="H173" s="76"/>
      <c r="I173" s="76"/>
      <c r="J173" s="76"/>
      <c r="K173" s="76"/>
      <c r="L173" s="76"/>
      <c r="M173" s="94"/>
      <c r="N173" s="76"/>
      <c r="O173" s="76"/>
      <c r="P173" s="203"/>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625</v>
      </c>
      <c r="D174" s="76"/>
      <c r="E174" s="76"/>
      <c r="F174" s="76"/>
      <c r="G174" s="76"/>
      <c r="H174" s="76"/>
      <c r="I174" s="76"/>
      <c r="J174" s="76"/>
      <c r="K174" s="76"/>
      <c r="L174" s="76"/>
      <c r="M174" s="94"/>
      <c r="N174" s="76"/>
      <c r="O174" s="76"/>
      <c r="P174" s="203"/>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626</v>
      </c>
      <c r="D175" s="76"/>
      <c r="E175" s="76"/>
      <c r="F175" s="76"/>
      <c r="G175" s="76"/>
      <c r="H175" s="76"/>
      <c r="I175" s="76"/>
      <c r="J175" s="76"/>
      <c r="K175" s="76"/>
      <c r="L175" s="76"/>
      <c r="M175" s="94"/>
      <c r="N175" s="76"/>
      <c r="O175" s="76"/>
      <c r="P175" s="203"/>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627</v>
      </c>
      <c r="D176" s="76"/>
      <c r="E176" s="76"/>
      <c r="F176" s="76"/>
      <c r="G176" s="76"/>
      <c r="H176" s="76"/>
      <c r="I176" s="76"/>
      <c r="J176" s="76"/>
      <c r="K176" s="76"/>
      <c r="L176" s="76"/>
      <c r="M176" s="94"/>
      <c r="N176" s="76"/>
      <c r="O176" s="76"/>
      <c r="P176" s="203"/>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628</v>
      </c>
      <c r="D177" s="76"/>
      <c r="E177" s="76"/>
      <c r="F177" s="76"/>
      <c r="G177" s="76"/>
      <c r="H177" s="76"/>
      <c r="I177" s="76"/>
      <c r="J177" s="76"/>
      <c r="K177" s="76"/>
      <c r="L177" s="76"/>
      <c r="M177" s="94"/>
      <c r="N177" s="76"/>
      <c r="O177" s="76"/>
      <c r="P177" s="203"/>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629</v>
      </c>
      <c r="D178" s="76"/>
      <c r="E178" s="76"/>
      <c r="F178" s="76"/>
      <c r="G178" s="76"/>
      <c r="H178" s="76"/>
      <c r="I178" s="76"/>
      <c r="J178" s="76"/>
      <c r="K178" s="76"/>
      <c r="L178" s="76"/>
      <c r="M178" s="94"/>
      <c r="N178" s="76"/>
      <c r="O178" s="76"/>
      <c r="P178" s="203"/>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630</v>
      </c>
      <c r="D179" s="76"/>
      <c r="E179" s="76"/>
      <c r="F179" s="76"/>
      <c r="G179" s="76"/>
      <c r="H179" s="76"/>
      <c r="I179" s="76"/>
      <c r="J179" s="76"/>
      <c r="K179" s="76"/>
      <c r="L179" s="76"/>
      <c r="M179" s="94"/>
      <c r="N179" s="76"/>
      <c r="O179" s="76"/>
      <c r="P179" s="203"/>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631</v>
      </c>
      <c r="D180" s="76"/>
      <c r="E180" s="76"/>
      <c r="F180" s="76"/>
      <c r="G180" s="76"/>
      <c r="H180" s="76"/>
      <c r="I180" s="76"/>
      <c r="J180" s="76"/>
      <c r="K180" s="76"/>
      <c r="L180" s="76"/>
      <c r="M180" s="94"/>
      <c r="N180" s="76"/>
      <c r="O180" s="76"/>
      <c r="P180" s="203"/>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632</v>
      </c>
      <c r="D181" s="76"/>
      <c r="E181" s="76"/>
      <c r="F181" s="76"/>
      <c r="G181" s="76"/>
      <c r="H181" s="76"/>
      <c r="I181" s="76"/>
      <c r="J181" s="76"/>
      <c r="K181" s="76"/>
      <c r="L181" s="76"/>
      <c r="M181" s="94"/>
      <c r="N181" s="76"/>
      <c r="O181" s="76"/>
      <c r="P181" s="204"/>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633</v>
      </c>
      <c r="D182" s="76"/>
      <c r="E182" s="76"/>
      <c r="F182" s="76"/>
      <c r="G182" s="76"/>
      <c r="H182" s="76"/>
      <c r="I182" s="76"/>
      <c r="J182" s="76"/>
      <c r="K182" s="76"/>
      <c r="L182" s="76"/>
      <c r="M182" s="94"/>
      <c r="N182" s="76"/>
      <c r="O182" s="76"/>
      <c r="P182" s="207"/>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634</v>
      </c>
      <c r="D183" s="76"/>
      <c r="E183" s="76"/>
      <c r="F183" s="76"/>
      <c r="G183" s="76"/>
      <c r="H183" s="76"/>
      <c r="I183" s="76"/>
      <c r="J183" s="76"/>
      <c r="K183" s="76"/>
      <c r="L183" s="76"/>
      <c r="M183" s="94"/>
      <c r="N183" s="76"/>
      <c r="O183" s="76"/>
      <c r="P183" s="203"/>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635</v>
      </c>
      <c r="D184" s="76"/>
      <c r="E184" s="76"/>
      <c r="F184" s="76"/>
      <c r="G184" s="76"/>
      <c r="H184" s="76"/>
      <c r="I184" s="76"/>
      <c r="J184" s="76"/>
      <c r="K184" s="76"/>
      <c r="L184" s="76"/>
      <c r="M184" s="94"/>
      <c r="N184" s="76"/>
      <c r="O184" s="76"/>
      <c r="P184" s="203"/>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636</v>
      </c>
      <c r="D185" s="76"/>
      <c r="E185" s="76"/>
      <c r="F185" s="76"/>
      <c r="G185" s="76"/>
      <c r="H185" s="76"/>
      <c r="I185" s="76"/>
      <c r="J185" s="76"/>
      <c r="K185" s="76"/>
      <c r="L185" s="76"/>
      <c r="M185" s="94"/>
      <c r="N185" s="76"/>
      <c r="O185" s="76"/>
      <c r="P185" s="203"/>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637</v>
      </c>
      <c r="D186" s="76"/>
      <c r="E186" s="76"/>
      <c r="F186" s="76"/>
      <c r="G186" s="76"/>
      <c r="H186" s="76"/>
      <c r="I186" s="76"/>
      <c r="J186" s="76"/>
      <c r="K186" s="76"/>
      <c r="L186" s="76"/>
      <c r="M186" s="94"/>
      <c r="N186" s="76"/>
      <c r="O186" s="76"/>
      <c r="P186" s="203"/>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638</v>
      </c>
      <c r="D187" s="76"/>
      <c r="E187" s="76"/>
      <c r="F187" s="76"/>
      <c r="G187" s="76"/>
      <c r="H187" s="76"/>
      <c r="I187" s="76"/>
      <c r="J187" s="76"/>
      <c r="K187" s="76"/>
      <c r="L187" s="76"/>
      <c r="M187" s="94"/>
      <c r="N187" s="76"/>
      <c r="O187" s="76"/>
      <c r="P187" s="203"/>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639</v>
      </c>
      <c r="D188" s="76"/>
      <c r="E188" s="76"/>
      <c r="F188" s="76"/>
      <c r="G188" s="76"/>
      <c r="H188" s="76"/>
      <c r="I188" s="76"/>
      <c r="J188" s="76"/>
      <c r="K188" s="76"/>
      <c r="L188" s="76"/>
      <c r="M188" s="94"/>
      <c r="N188" s="76"/>
      <c r="O188" s="76"/>
      <c r="P188" s="203"/>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640</v>
      </c>
      <c r="D189" s="76"/>
      <c r="E189" s="76"/>
      <c r="F189" s="76"/>
      <c r="G189" s="76"/>
      <c r="H189" s="76"/>
      <c r="I189" s="76"/>
      <c r="J189" s="76"/>
      <c r="K189" s="76"/>
      <c r="L189" s="76"/>
      <c r="M189" s="94"/>
      <c r="N189" s="76"/>
      <c r="O189" s="76"/>
      <c r="P189" s="203"/>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641</v>
      </c>
      <c r="D190" s="76"/>
      <c r="E190" s="76"/>
      <c r="F190" s="76"/>
      <c r="G190" s="76"/>
      <c r="H190" s="76"/>
      <c r="I190" s="76"/>
      <c r="J190" s="76"/>
      <c r="K190" s="76"/>
      <c r="L190" s="76"/>
      <c r="M190" s="94"/>
      <c r="N190" s="76"/>
      <c r="O190" s="76"/>
      <c r="P190" s="203"/>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642</v>
      </c>
      <c r="D191" s="76"/>
      <c r="E191" s="76"/>
      <c r="F191" s="76"/>
      <c r="G191" s="76"/>
      <c r="H191" s="76"/>
      <c r="I191" s="76"/>
      <c r="J191" s="76"/>
      <c r="K191" s="76"/>
      <c r="L191" s="76"/>
      <c r="M191" s="94"/>
      <c r="N191" s="76"/>
      <c r="O191" s="76"/>
      <c r="P191" s="203"/>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643</v>
      </c>
      <c r="D192" s="76"/>
      <c r="E192" s="76"/>
      <c r="F192" s="76"/>
      <c r="G192" s="76"/>
      <c r="H192" s="76"/>
      <c r="I192" s="76"/>
      <c r="J192" s="76"/>
      <c r="K192" s="76"/>
      <c r="L192" s="76"/>
      <c r="M192" s="94"/>
      <c r="N192" s="76"/>
      <c r="O192" s="76"/>
      <c r="P192" s="203"/>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644</v>
      </c>
      <c r="D193" s="76"/>
      <c r="E193" s="76"/>
      <c r="F193" s="76"/>
      <c r="G193" s="76"/>
      <c r="H193" s="76"/>
      <c r="I193" s="76"/>
      <c r="J193" s="76"/>
      <c r="K193" s="76"/>
      <c r="L193" s="76"/>
      <c r="M193" s="94"/>
      <c r="N193" s="76"/>
      <c r="O193" s="76"/>
      <c r="P193" s="203"/>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645</v>
      </c>
      <c r="D194" s="76"/>
      <c r="E194" s="76"/>
      <c r="F194" s="76"/>
      <c r="G194" s="76"/>
      <c r="H194" s="76"/>
      <c r="I194" s="76"/>
      <c r="J194" s="76"/>
      <c r="K194" s="76"/>
      <c r="L194" s="76"/>
      <c r="M194" s="94"/>
      <c r="N194" s="76"/>
      <c r="O194" s="76"/>
      <c r="P194" s="203"/>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646</v>
      </c>
      <c r="D195" s="76"/>
      <c r="E195" s="76"/>
      <c r="F195" s="76"/>
      <c r="G195" s="76"/>
      <c r="H195" s="76"/>
      <c r="I195" s="76"/>
      <c r="J195" s="76"/>
      <c r="K195" s="76"/>
      <c r="L195" s="76"/>
      <c r="M195" s="94"/>
      <c r="N195" s="76"/>
      <c r="O195" s="76"/>
      <c r="P195" s="203"/>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647</v>
      </c>
      <c r="D196" s="76"/>
      <c r="E196" s="76"/>
      <c r="F196" s="76"/>
      <c r="G196" s="76"/>
      <c r="H196" s="76"/>
      <c r="I196" s="76"/>
      <c r="J196" s="76"/>
      <c r="K196" s="76"/>
      <c r="L196" s="76"/>
      <c r="M196" s="94"/>
      <c r="N196" s="76"/>
      <c r="O196" s="76"/>
      <c r="P196" s="203"/>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648</v>
      </c>
      <c r="D197" s="76"/>
      <c r="E197" s="76"/>
      <c r="F197" s="76"/>
      <c r="G197" s="76"/>
      <c r="H197" s="76"/>
      <c r="I197" s="76"/>
      <c r="J197" s="76"/>
      <c r="K197" s="76"/>
      <c r="L197" s="76"/>
      <c r="M197" s="94"/>
      <c r="N197" s="76"/>
      <c r="O197" s="76"/>
      <c r="P197" s="205"/>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649</v>
      </c>
      <c r="D198" s="76"/>
      <c r="E198" s="76"/>
      <c r="F198" s="76"/>
      <c r="G198" s="76"/>
      <c r="H198" s="76"/>
      <c r="I198" s="76"/>
      <c r="J198" s="76"/>
      <c r="K198" s="76"/>
      <c r="L198" s="76"/>
      <c r="M198" s="94"/>
      <c r="N198" s="76"/>
      <c r="O198" s="76"/>
      <c r="P198" s="203"/>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650</v>
      </c>
      <c r="D199" s="76"/>
      <c r="E199" s="76"/>
      <c r="F199" s="76"/>
      <c r="G199" s="76"/>
      <c r="H199" s="76"/>
      <c r="I199" s="76"/>
      <c r="J199" s="76"/>
      <c r="K199" s="76"/>
      <c r="L199" s="76"/>
      <c r="M199" s="94"/>
      <c r="N199" s="76"/>
      <c r="O199" s="76"/>
      <c r="P199" s="203"/>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651</v>
      </c>
      <c r="D200" s="76"/>
      <c r="E200" s="76"/>
      <c r="F200" s="76"/>
      <c r="G200" s="76"/>
      <c r="H200" s="76"/>
      <c r="I200" s="76"/>
      <c r="J200" s="76"/>
      <c r="K200" s="76"/>
      <c r="L200" s="76"/>
      <c r="M200" s="94"/>
      <c r="N200" s="76"/>
      <c r="O200" s="76"/>
      <c r="P200" s="203"/>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652</v>
      </c>
      <c r="D201" s="76"/>
      <c r="E201" s="76"/>
      <c r="F201" s="76"/>
      <c r="G201" s="76"/>
      <c r="H201" s="76"/>
      <c r="I201" s="76"/>
      <c r="J201" s="76"/>
      <c r="K201" s="76"/>
      <c r="L201" s="76"/>
      <c r="M201" s="94"/>
      <c r="N201" s="76"/>
      <c r="O201" s="76"/>
      <c r="P201" s="203"/>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653</v>
      </c>
      <c r="D202" s="76"/>
      <c r="E202" s="76"/>
      <c r="F202" s="76"/>
      <c r="G202" s="76"/>
      <c r="H202" s="76"/>
      <c r="I202" s="76"/>
      <c r="J202" s="76"/>
      <c r="K202" s="76"/>
      <c r="L202" s="76"/>
      <c r="M202" s="94"/>
      <c r="N202" s="76"/>
      <c r="O202" s="76"/>
      <c r="P202" s="203"/>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654</v>
      </c>
      <c r="D203" s="76"/>
      <c r="E203" s="76"/>
      <c r="F203" s="76"/>
      <c r="G203" s="76"/>
      <c r="H203" s="76"/>
      <c r="I203" s="76"/>
      <c r="J203" s="76"/>
      <c r="K203" s="76"/>
      <c r="L203" s="76"/>
      <c r="M203" s="94"/>
      <c r="N203" s="76"/>
      <c r="O203" s="76"/>
      <c r="P203" s="203"/>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655</v>
      </c>
      <c r="D204" s="76"/>
      <c r="E204" s="76"/>
      <c r="F204" s="76"/>
      <c r="G204" s="76"/>
      <c r="H204" s="76"/>
      <c r="I204" s="76"/>
      <c r="J204" s="76"/>
      <c r="K204" s="76"/>
      <c r="L204" s="76"/>
      <c r="M204" s="94"/>
      <c r="N204" s="76"/>
      <c r="O204" s="76"/>
      <c r="P204" s="203"/>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656</v>
      </c>
      <c r="D205" s="76"/>
      <c r="E205" s="76"/>
      <c r="F205" s="76"/>
      <c r="G205" s="76"/>
      <c r="H205" s="76"/>
      <c r="I205" s="76"/>
      <c r="J205" s="76"/>
      <c r="K205" s="76"/>
      <c r="L205" s="76"/>
      <c r="M205" s="94"/>
      <c r="N205" s="76"/>
      <c r="O205" s="76"/>
      <c r="P205" s="203"/>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657</v>
      </c>
      <c r="D206" s="76"/>
      <c r="E206" s="76"/>
      <c r="F206" s="76"/>
      <c r="G206" s="76"/>
      <c r="H206" s="76"/>
      <c r="I206" s="76"/>
      <c r="J206" s="76"/>
      <c r="K206" s="76"/>
      <c r="L206" s="76"/>
      <c r="M206" s="94"/>
      <c r="N206" s="76"/>
      <c r="O206" s="76"/>
      <c r="P206" s="203"/>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658</v>
      </c>
      <c r="D207" s="76"/>
      <c r="E207" s="76"/>
      <c r="F207" s="76"/>
      <c r="G207" s="76"/>
      <c r="H207" s="76"/>
      <c r="I207" s="76"/>
      <c r="J207" s="76"/>
      <c r="K207" s="76"/>
      <c r="L207" s="76"/>
      <c r="M207" s="94"/>
      <c r="N207" s="76"/>
      <c r="O207" s="76"/>
      <c r="P207" s="203"/>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659</v>
      </c>
      <c r="D208" s="76"/>
      <c r="E208" s="76"/>
      <c r="F208" s="76"/>
      <c r="G208" s="76"/>
      <c r="H208" s="76"/>
      <c r="I208" s="76"/>
      <c r="J208" s="76"/>
      <c r="K208" s="76"/>
      <c r="L208" s="76"/>
      <c r="M208" s="94"/>
      <c r="N208" s="76"/>
      <c r="O208" s="76"/>
      <c r="P208" s="205"/>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660</v>
      </c>
      <c r="D209" s="76"/>
      <c r="E209" s="76"/>
      <c r="F209" s="76"/>
      <c r="G209" s="76"/>
      <c r="H209" s="76"/>
      <c r="I209" s="76"/>
      <c r="J209" s="76"/>
      <c r="K209" s="76"/>
      <c r="L209" s="76"/>
      <c r="M209" s="94"/>
      <c r="N209" s="76"/>
      <c r="O209" s="76"/>
      <c r="P209" s="205"/>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661</v>
      </c>
      <c r="D210" s="76"/>
      <c r="E210" s="76"/>
      <c r="F210" s="76"/>
      <c r="G210" s="76"/>
      <c r="H210" s="76"/>
      <c r="I210" s="76"/>
      <c r="J210" s="76"/>
      <c r="K210" s="76"/>
      <c r="L210" s="76"/>
      <c r="M210" s="94"/>
      <c r="N210" s="76"/>
      <c r="O210" s="76"/>
      <c r="P210" s="205"/>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662</v>
      </c>
      <c r="E211" s="76"/>
      <c r="F211" s="76"/>
      <c r="G211" s="76"/>
      <c r="H211" s="76"/>
      <c r="I211" s="76"/>
      <c r="J211" s="76"/>
      <c r="K211" s="76"/>
      <c r="L211" s="76"/>
      <c r="M211" s="94"/>
      <c r="N211" s="76"/>
      <c r="O211" s="76"/>
      <c r="P211" s="205"/>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663</v>
      </c>
      <c r="D212" s="76"/>
      <c r="E212" s="76"/>
      <c r="F212" s="76"/>
      <c r="G212" s="76"/>
      <c r="H212" s="76"/>
      <c r="I212" s="76"/>
      <c r="J212" s="76"/>
      <c r="K212" s="76"/>
      <c r="L212" s="76"/>
      <c r="M212" s="94"/>
      <c r="N212" s="76"/>
      <c r="O212" s="76"/>
      <c r="P212" s="203"/>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664</v>
      </c>
      <c r="D213" s="76"/>
      <c r="E213" s="76"/>
      <c r="F213" s="76"/>
      <c r="G213" s="76"/>
      <c r="H213" s="76"/>
      <c r="I213" s="76"/>
      <c r="J213" s="76"/>
      <c r="K213" s="76"/>
      <c r="L213" s="76"/>
      <c r="M213" s="94"/>
      <c r="N213" s="76"/>
      <c r="O213" s="76"/>
      <c r="P213" s="203"/>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6" t="s">
        <v>859</v>
      </c>
      <c r="D214" s="76"/>
      <c r="E214" s="76"/>
      <c r="F214" s="76"/>
      <c r="G214" s="76"/>
      <c r="H214" s="76"/>
      <c r="I214" s="76"/>
      <c r="J214" s="76"/>
      <c r="K214" s="76"/>
      <c r="L214" s="76"/>
      <c r="M214" s="94"/>
      <c r="N214" s="76"/>
      <c r="O214" s="76"/>
      <c r="P214" s="203"/>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6" t="s">
        <v>1056</v>
      </c>
      <c r="D215" s="76"/>
      <c r="E215" s="76"/>
      <c r="F215" s="76"/>
      <c r="G215" s="76"/>
      <c r="H215" s="76"/>
      <c r="I215" s="76"/>
      <c r="J215" s="76"/>
      <c r="K215" s="76"/>
      <c r="L215" s="76"/>
      <c r="M215" s="94"/>
      <c r="N215" s="76"/>
      <c r="O215" s="76"/>
      <c r="P215" s="203"/>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6" t="s">
        <v>1057</v>
      </c>
      <c r="D216" s="76"/>
      <c r="E216" s="76"/>
      <c r="F216" s="76"/>
      <c r="G216" s="76"/>
      <c r="H216" s="76"/>
      <c r="I216" s="76"/>
      <c r="J216" s="76"/>
      <c r="K216" s="76"/>
      <c r="L216" s="76"/>
      <c r="M216" s="94"/>
      <c r="N216" s="76"/>
      <c r="O216" s="76"/>
      <c r="P216" s="205"/>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665</v>
      </c>
      <c r="D217" s="76"/>
      <c r="E217" s="76"/>
      <c r="F217" s="76"/>
      <c r="G217" s="76"/>
      <c r="H217" s="76"/>
      <c r="I217" s="76"/>
      <c r="J217" s="76"/>
      <c r="K217" s="76"/>
      <c r="L217" s="76"/>
      <c r="M217" s="94"/>
      <c r="N217" s="76"/>
      <c r="O217" s="76"/>
      <c r="P217" s="203"/>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666</v>
      </c>
      <c r="D218" s="76"/>
      <c r="E218" s="76"/>
      <c r="F218" s="76"/>
      <c r="G218" s="76"/>
      <c r="H218" s="76"/>
      <c r="I218" s="76"/>
      <c r="J218" s="76"/>
      <c r="K218" s="76"/>
      <c r="L218" s="76"/>
      <c r="M218" s="94"/>
      <c r="N218" s="76"/>
      <c r="O218" s="76"/>
      <c r="P218" s="203"/>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667</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668</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669</v>
      </c>
    </row>
  </sheetData>
  <sheetProtection password="CCC5" sheet="1" objects="1" scenarios="1" formatColumns="0" formatRows="0"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198">
    <mergeCell ref="D1:O1"/>
    <mergeCell ref="D2:O2"/>
    <mergeCell ref="D3:O3"/>
    <mergeCell ref="D4:O4"/>
    <mergeCell ref="A1:C4"/>
    <mergeCell ref="CL59:CP59"/>
    <mergeCell ref="CO4:CZ4"/>
    <mergeCell ref="CQ5:CZ5"/>
    <mergeCell ref="GQ4:GS4"/>
    <mergeCell ref="GQ5:GQ7"/>
    <mergeCell ref="GR5:GR7"/>
    <mergeCell ref="GS5:GS7"/>
    <mergeCell ref="DF4:DQ4"/>
    <mergeCell ref="GQ1:GS3"/>
    <mergeCell ref="DG5:DI5"/>
    <mergeCell ref="DJ5:DK5"/>
    <mergeCell ref="DL5:DN5"/>
    <mergeCell ref="DO5:DQ5"/>
    <mergeCell ref="CL5:CP5"/>
    <mergeCell ref="CL6:CL7"/>
    <mergeCell ref="CM6:CM7"/>
    <mergeCell ref="CN6:CN7"/>
    <mergeCell ref="CO6:CO7"/>
    <mergeCell ref="CP6:CP7"/>
    <mergeCell ref="CL58:CP58"/>
    <mergeCell ref="EQ6:EQ7"/>
    <mergeCell ref="ER6:ER7"/>
    <mergeCell ref="ES6:ES7"/>
    <mergeCell ref="ET6:ET7"/>
    <mergeCell ref="P5:P7"/>
    <mergeCell ref="Z5:Z7"/>
    <mergeCell ref="DG6:DG7"/>
    <mergeCell ref="DH6:DH7"/>
    <mergeCell ref="DI6:DI7"/>
    <mergeCell ref="DJ6:DJ7"/>
    <mergeCell ref="DK6:DK7"/>
    <mergeCell ref="DL6:DL7"/>
    <mergeCell ref="DM6:DM7"/>
    <mergeCell ref="DN6:DN7"/>
    <mergeCell ref="DO6:DO7"/>
    <mergeCell ref="DP6:DP7"/>
    <mergeCell ref="DQ6:DQ7"/>
    <mergeCell ref="EH6:EH7"/>
    <mergeCell ref="EI6:EI7"/>
    <mergeCell ref="EJ6:EJ7"/>
    <mergeCell ref="EK6:EK7"/>
    <mergeCell ref="EL6:EL7"/>
    <mergeCell ref="EM6:EM7"/>
    <mergeCell ref="AG6:AG7"/>
    <mergeCell ref="AH6:AH7"/>
    <mergeCell ref="AR5:AW5"/>
    <mergeCell ref="AX5:BB5"/>
    <mergeCell ref="CZ6:CZ7"/>
    <mergeCell ref="EX6:EX7"/>
    <mergeCell ref="EA6:EA7"/>
    <mergeCell ref="EB6:EB7"/>
    <mergeCell ref="EC6:EC7"/>
    <mergeCell ref="ED6:ED7"/>
    <mergeCell ref="EE6:EE7"/>
    <mergeCell ref="EF6:EF7"/>
    <mergeCell ref="EG6:EG7"/>
    <mergeCell ref="CQ6:CQ7"/>
    <mergeCell ref="BI6:BI7"/>
    <mergeCell ref="BJ6:BJ7"/>
    <mergeCell ref="BK6:BK7"/>
    <mergeCell ref="BL6:BL7"/>
    <mergeCell ref="BM6:BM7"/>
    <mergeCell ref="BN6:BN7"/>
    <mergeCell ref="BA6:BA7"/>
    <mergeCell ref="BE5:BH6"/>
    <mergeCell ref="CR6:CR7"/>
    <mergeCell ref="CS6:CS7"/>
    <mergeCell ref="BC4:BH4"/>
    <mergeCell ref="DB5:DB7"/>
    <mergeCell ref="BY6:BY7"/>
    <mergeCell ref="BZ6:CA7"/>
    <mergeCell ref="CB6:CB7"/>
    <mergeCell ref="CC6:CD7"/>
    <mergeCell ref="CX6:CX7"/>
    <mergeCell ref="CY6:CY7"/>
    <mergeCell ref="BW4:CK4"/>
    <mergeCell ref="BC5:BD6"/>
    <mergeCell ref="BW5:CK5"/>
    <mergeCell ref="BW6:BX7"/>
    <mergeCell ref="CT6:CT7"/>
    <mergeCell ref="CU6:CU7"/>
    <mergeCell ref="CV6:CV7"/>
    <mergeCell ref="CE6:CE7"/>
    <mergeCell ref="CW6:CW7"/>
    <mergeCell ref="BN5:BR5"/>
    <mergeCell ref="BS5:BV5"/>
    <mergeCell ref="BI4:BV4"/>
    <mergeCell ref="CF6:CF7"/>
    <mergeCell ref="CG6:CG7"/>
    <mergeCell ref="CH6:CI7"/>
    <mergeCell ref="CJ6:CK7"/>
    <mergeCell ref="BO6:BO7"/>
    <mergeCell ref="BP6:BP7"/>
    <mergeCell ref="BQ6:BQ7"/>
    <mergeCell ref="BR6:BR7"/>
    <mergeCell ref="BS6:BS7"/>
    <mergeCell ref="BT6:BT7"/>
    <mergeCell ref="BU6:BU7"/>
    <mergeCell ref="BV6:BV7"/>
    <mergeCell ref="BI5:BM5"/>
    <mergeCell ref="EU6:EU7"/>
    <mergeCell ref="F5:F7"/>
    <mergeCell ref="G5:G7"/>
    <mergeCell ref="H5:H7"/>
    <mergeCell ref="I5:I7"/>
    <mergeCell ref="Q5:R5"/>
    <mergeCell ref="S5:S7"/>
    <mergeCell ref="T5:T7"/>
    <mergeCell ref="U5:U7"/>
    <mergeCell ref="V5:V7"/>
    <mergeCell ref="O5:O7"/>
    <mergeCell ref="J5:J7"/>
    <mergeCell ref="K5:K7"/>
    <mergeCell ref="Q6:Q7"/>
    <mergeCell ref="R6:R7"/>
    <mergeCell ref="EP6:EP7"/>
    <mergeCell ref="AC5:AC7"/>
    <mergeCell ref="AZ6:AZ7"/>
    <mergeCell ref="DC5:DC7"/>
    <mergeCell ref="X5:X7"/>
    <mergeCell ref="DA5:DA7"/>
    <mergeCell ref="DF5:DF7"/>
    <mergeCell ref="DE5:DE7"/>
    <mergeCell ref="BB6:BB7"/>
    <mergeCell ref="FQ6:FQ7"/>
    <mergeCell ref="FR6:FR7"/>
    <mergeCell ref="FS6:FS7"/>
    <mergeCell ref="FH6:FH7"/>
    <mergeCell ref="FI6:FI7"/>
    <mergeCell ref="FJ6:FJ7"/>
    <mergeCell ref="FK6:FK7"/>
    <mergeCell ref="FL6:FL7"/>
    <mergeCell ref="FM6:FM7"/>
    <mergeCell ref="FN6:FN7"/>
    <mergeCell ref="FO6:FO7"/>
    <mergeCell ref="EY6:EY7"/>
    <mergeCell ref="EZ6:EZ7"/>
    <mergeCell ref="FA6:FA7"/>
    <mergeCell ref="FB6:FB7"/>
    <mergeCell ref="FC6:FC7"/>
    <mergeCell ref="FD6:FD7"/>
    <mergeCell ref="FE6:FE7"/>
    <mergeCell ref="FP6:FP7"/>
    <mergeCell ref="FF6:FF7"/>
    <mergeCell ref="FG6:FG7"/>
    <mergeCell ref="FT6:FT7"/>
    <mergeCell ref="DD5:DD7"/>
    <mergeCell ref="AM6:AM7"/>
    <mergeCell ref="AR6:AR7"/>
    <mergeCell ref="AS6:AS7"/>
    <mergeCell ref="AT6:AT7"/>
    <mergeCell ref="AU6:AU7"/>
    <mergeCell ref="AV6:AV7"/>
    <mergeCell ref="AW6:AW7"/>
    <mergeCell ref="AX6:AX7"/>
    <mergeCell ref="AY6:AY7"/>
    <mergeCell ref="DR6:DR7"/>
    <mergeCell ref="DS6:DS7"/>
    <mergeCell ref="DT6:DT7"/>
    <mergeCell ref="DU6:DU7"/>
    <mergeCell ref="DV6:DV7"/>
    <mergeCell ref="DW6:DW7"/>
    <mergeCell ref="DX6:DX7"/>
    <mergeCell ref="DY6:DY7"/>
    <mergeCell ref="DZ6:DZ7"/>
    <mergeCell ref="EV6:EV7"/>
    <mergeCell ref="EW6:EW7"/>
    <mergeCell ref="EN6:EN7"/>
    <mergeCell ref="EO6:EO7"/>
    <mergeCell ref="A5:A7"/>
    <mergeCell ref="L5:L7"/>
    <mergeCell ref="M5:M7"/>
    <mergeCell ref="N5:N7"/>
    <mergeCell ref="W5:W7"/>
    <mergeCell ref="B5:B7"/>
    <mergeCell ref="AQ5:AQ7"/>
    <mergeCell ref="AA5:AA7"/>
    <mergeCell ref="C5:C7"/>
    <mergeCell ref="AE5:AE7"/>
    <mergeCell ref="AF5:AF7"/>
    <mergeCell ref="AG5:AM5"/>
    <mergeCell ref="AN5:AN7"/>
    <mergeCell ref="AO5:AO7"/>
    <mergeCell ref="AP5:AP7"/>
    <mergeCell ref="E5:E7"/>
    <mergeCell ref="Y5:Y7"/>
    <mergeCell ref="AB5:AB7"/>
    <mergeCell ref="AD5:AD7"/>
    <mergeCell ref="AI6:AI7"/>
    <mergeCell ref="AJ6:AJ7"/>
    <mergeCell ref="AK6:AK7"/>
    <mergeCell ref="AL6:AL7"/>
    <mergeCell ref="D5:D7"/>
  </mergeCells>
  <phoneticPr fontId="3" type="noConversion"/>
  <conditionalFormatting sqref="G8">
    <cfRule type="duplicateValues" dxfId="306" priority="3"/>
  </conditionalFormatting>
  <conditionalFormatting sqref="P8:P57">
    <cfRule type="duplicateValues" dxfId="305" priority="1"/>
  </conditionalFormatting>
  <dataValidations xWindow="1180" yWindow="300" count="37">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xr:uid="{00000000-0002-0000-0900-000000000000}">
      <formula1>"新生,舊生"</formula1>
    </dataValidation>
    <dataValidation type="list" allowBlank="1" showInputMessage="1" showErrorMessage="1" sqref="DB8:DB57" xr:uid="{00000000-0002-0000-0900-000001000000}">
      <formula1>"複審通過,複審不通過"</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xr:uid="{00000000-0002-0000-0900-000002000000}"/>
    <dataValidation type="list" allowBlank="1" showInputMessage="1" showErrorMessage="1" promptTitle="提醒!" prompt="請下拉點選。" sqref="S8:S57" xr:uid="{00000000-0002-0000-0900-000003000000}">
      <formula1>"M,F"</formula1>
    </dataValidation>
    <dataValidation type="list" allowBlank="1" showInputMessage="1" showErrorMessage="1" promptTitle="提醒!" prompt="請下拉點選。" sqref="Q8:Q57" xr:uid="{00000000-0002-0000-0900-000004000000}">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xr:uid="{00000000-0002-0000-0900-000005000000}">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xr:uid="{00000000-0002-0000-0900-000006000000}">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xr:uid="{00000000-0002-0000-0900-000007000000}">
      <formula1>AND(CODE(LEFT(L8))&lt;91,CODE(LEFT(L8))&gt;64,ISNUMBER(--RIGHT(L8,9)),LEN(L8)=10)</formula1>
    </dataValidation>
    <dataValidation allowBlank="1" showInputMessage="1" showErrorMessage="1" promptTitle="注意！" prompt="勿動！只要填寫【家庭成員】後，即可自動帶出此欄位。_x000a_" sqref="DF8:DF10 DF12:DF13 DG8:DK57" xr:uid="{00000000-0002-0000-0900-000008000000}"/>
    <dataValidation allowBlank="1" showInputMessage="1" showErrorMessage="1" promptTitle="提醒！" prompt="請填入該生領取此筆助獎學金之班級或班別。" sqref="J8:J57" xr:uid="{00000000-0002-0000-0900-000009000000}"/>
    <dataValidation type="list" allowBlank="1" showInputMessage="1" showErrorMessage="1" promptTitle="提醒！" prompt="※請填列「助學金申請截止日往前推算一年內」取得之技術士證照。_x000a_" sqref="BG8:BG57" xr:uid="{00000000-0002-0000-0900-00000A000000}">
      <formula1>"甲級,乙級,丙級"</formula1>
    </dataValidation>
    <dataValidation allowBlank="1" showInputMessage="1" showErrorMessage="1" promptTitle="提醒！" prompt="※請填列「助學金申請截止日往前推算一年內」取得之技術士證照。_x000a_" sqref="BH8:BH57 BE8:BF57" xr:uid="{00000000-0002-0000-0900-00000B000000}"/>
    <dataValidation allowBlank="1" showErrorMessage="1" sqref="T48:W53 T18:W23 T28:W33 T38:W43 T8:W13 AE8 Y8:AC8" xr:uid="{00000000-0002-0000-0900-00000C000000}"/>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xr:uid="{00000000-0002-0000-0900-00000D000000}">
      <formula1>14</formula1>
    </dataValidation>
    <dataValidation allowBlank="1" showInputMessage="1" showErrorMessage="1" promptTitle="提醒！" prompt="非每學期開放申請。請配合敝基金會公文行之。_x000a_※依照所得稅法，列入個人其他所得，開立扣繳憑單。" sqref="CU6" xr:uid="{00000000-0002-0000-0900-00000E000000}"/>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xr:uid="{00000000-0002-0000-0900-00000F000000}"/>
    <dataValidation allowBlank="1" showInputMessage="1" showErrorMessage="1" promptTitle="提醒！" prompt="※自簽名合格者清冊起至匯款助獎學金前，請勿更改姓名及帳戶資料，否則將取消該筆助獎學金。" sqref="CO8:CO57" xr:uid="{00000000-0002-0000-0900-000010000000}"/>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CP8:CP57" xr:uid="{00000000-0002-0000-0900-000011000000}">
      <formula1>7</formula1>
      <formula2>7</formula2>
    </dataValidation>
    <dataValidation type="list" allowBlank="1" showInputMessage="1" showErrorMessage="1" promptTitle="提醒！" prompt="請下拉點選" sqref="FN8:FU57 GP8:GP57 FY8:GN57" xr:uid="{00000000-0002-0000-0900-000012000000}">
      <formula1>"已提交,未提交,已補件"</formula1>
    </dataValidation>
    <dataValidation type="list" allowBlank="1" showInputMessage="1" showErrorMessage="1" sqref="FM8:FM59 FK8:FL57 EX8:FI57" xr:uid="{00000000-0002-0000-0900-000013000000}">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xr:uid="{00000000-0002-0000-0900-000014000000}">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xr:uid="{00000000-0002-0000-0900-000015000000}"/>
    <dataValidation type="list" allowBlank="1" showInputMessage="1" showErrorMessage="1" sqref="FJ8:FJ57" xr:uid="{00000000-0002-0000-0900-000016000000}">
      <formula1>"已提交-附件七,已提交-附件八,已提交-附件九,無須提交,已補件"</formula1>
    </dataValidation>
    <dataValidation type="list" allowBlank="1" showInputMessage="1" showErrorMessage="1" sqref="DD8:DE57" xr:uid="{00000000-0002-0000-0900-000017000000}">
      <formula1>"優,佳,普通"</formula1>
    </dataValidation>
    <dataValidation allowBlank="1" showInputMessage="1" showErrorMessage="1" promptTitle="提醒！" prompt="戶籍地址中如有里、鄰、巷、弄等皆需填入，謝謝！" sqref="O8:O57" xr:uid="{00000000-0002-0000-0900-000018000000}"/>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xr:uid="{00000000-0002-0000-0900-000019000000}"/>
    <dataValidation type="list" allowBlank="1" showInputMessage="1" showErrorMessage="1" sqref="BC8:BC57" xr:uid="{00000000-0002-0000-0900-00001A000000}">
      <formula1>$A$67:$A$102</formula1>
    </dataValidation>
    <dataValidation type="list" allowBlank="1" showInputMessage="1" showErrorMessage="1" sqref="AF8:AF57" xr:uid="{00000000-0002-0000-0900-00001B000000}">
      <formula1>$AF$3:$AF$4</formula1>
    </dataValidation>
    <dataValidation type="list" allowBlank="1" showInputMessage="1" showErrorMessage="1" sqref="BY8:BY57" xr:uid="{00000000-0002-0000-0900-00001C000000}">
      <formula1>$BY$2:$BY$3</formula1>
    </dataValidation>
    <dataValidation type="list" allowBlank="1" showInputMessage="1" showErrorMessage="1" sqref="CC8:CC57" xr:uid="{00000000-0002-0000-0900-00001D000000}">
      <formula1>$CC$2:$CC$3</formula1>
    </dataValidation>
    <dataValidation type="list" allowBlank="1" showInputMessage="1" showErrorMessage="1" sqref="CG8:CG57" xr:uid="{00000000-0002-0000-0900-00001E000000}">
      <formula1>$CG$2:$CG$3</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xr:uid="{00000000-0002-0000-0900-00001F000000}"/>
    <dataValidation type="list" allowBlank="1" showInputMessage="1" showErrorMessage="1" sqref="P8:P57" xr:uid="{00000000-0002-0000-0900-000020000000}">
      <formula1>$P$66:$P$78</formula1>
    </dataValidation>
    <dataValidation type="list" allowBlank="1" showInputMessage="1" showErrorMessage="1" sqref="B8:B57" xr:uid="{00000000-0002-0000-0900-000021000000}">
      <formula1>$D$66:$D$84</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xr:uid="{00000000-0002-0000-0900-000022000000}">
      <formula1>10</formula1>
    </dataValidation>
    <dataValidation type="textLength" operator="equal" allowBlank="1" showErrorMessage="1" errorTitle="請輸入共10碼數字 (不要使用其他任何符號)" error="請輸入共10碼數字 (不要使用其他任何符號)" sqref="AD8:AD57" xr:uid="{00000000-0002-0000-0900-000023000000}">
      <formula1>10</formula1>
    </dataValidation>
    <dataValidation type="list" allowBlank="1" showInputMessage="1" showErrorMessage="1" sqref="C8:C57" xr:uid="{00000000-0002-0000-0900-000024000000}">
      <formula1>$C$66:$C$221</formula1>
    </dataValidation>
  </dataValidations>
  <hyperlinks>
    <hyperlink ref="W8" r:id="rId2" xr:uid="{00000000-0004-0000-0900-00000000000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工作表10">
    <tabColor rgb="FFFF00FF"/>
  </sheetPr>
  <dimension ref="A1:AE57"/>
  <sheetViews>
    <sheetView view="pageBreakPreview" zoomScale="70" zoomScaleNormal="70" zoomScaleSheetLayoutView="70" workbookViewId="0">
      <pane xSplit="2" ySplit="3" topLeftCell="C4" activePane="bottomRight" state="frozen"/>
      <selection pane="topRight" activeCell="C1" sqref="C1"/>
      <selection pane="bottomLeft" activeCell="A4" sqref="A4"/>
      <selection pane="bottomRight" activeCell="Q5" sqref="Q5"/>
    </sheetView>
  </sheetViews>
  <sheetFormatPr defaultColWidth="8.88671875" defaultRowHeight="15"/>
  <cols>
    <col min="1" max="1" width="16.88671875" style="7" customWidth="1"/>
    <col min="2" max="2" width="22.109375" style="8" customWidth="1"/>
    <col min="3" max="3" width="13.44140625" style="7" customWidth="1"/>
    <col min="4" max="4" width="14.44140625" style="7" customWidth="1"/>
    <col min="5" max="5" width="10.88671875" style="7" customWidth="1"/>
    <col min="6" max="6" width="11" style="7" customWidth="1"/>
    <col min="7" max="7" width="10.6640625" style="7" customWidth="1"/>
    <col min="8" max="8" width="10.77734375" style="7" customWidth="1"/>
    <col min="9" max="9" width="12.21875" style="7" customWidth="1"/>
    <col min="10" max="10" width="27" style="112" customWidth="1"/>
    <col min="11" max="11" width="18.6640625" style="8" customWidth="1"/>
    <col min="12" max="12" width="19" style="10" customWidth="1"/>
    <col min="13" max="13" width="18" style="7" customWidth="1"/>
    <col min="14" max="14" width="19.109375" style="11" customWidth="1"/>
    <col min="15" max="15" width="17.6640625" style="11" customWidth="1"/>
    <col min="16" max="16" width="18.21875" style="11" customWidth="1"/>
    <col min="17" max="18" width="16.44140625" style="11" customWidth="1"/>
    <col min="19" max="20" width="19.44140625" style="7" customWidth="1"/>
    <col min="21" max="21" width="16.21875" style="7" customWidth="1"/>
    <col min="22" max="22" width="20.44140625" style="7" customWidth="1"/>
    <col min="23" max="23" width="15.109375" style="7" customWidth="1"/>
    <col min="24" max="24" width="16.77734375" style="7" customWidth="1"/>
    <col min="25" max="25" width="20.21875" style="12" customWidth="1"/>
    <col min="26" max="31" width="17.88671875" style="120" customWidth="1"/>
    <col min="32" max="16384" width="8.88671875" style="2"/>
  </cols>
  <sheetData>
    <row r="1" spans="1:31" ht="54.6" customHeight="1">
      <c r="A1" s="600" t="s">
        <v>0</v>
      </c>
      <c r="B1" s="601"/>
      <c r="C1" s="601"/>
      <c r="D1" s="601"/>
      <c r="E1" s="601"/>
      <c r="F1" s="601"/>
      <c r="G1" s="601"/>
      <c r="H1" s="601"/>
      <c r="I1" s="601"/>
      <c r="J1" s="601"/>
      <c r="K1" s="601"/>
      <c r="L1" s="601"/>
      <c r="M1" s="601"/>
      <c r="N1" s="602" t="s">
        <v>855</v>
      </c>
      <c r="O1" s="602"/>
      <c r="P1" s="602"/>
      <c r="Q1" s="602"/>
      <c r="R1" s="603"/>
      <c r="S1" s="604" t="s">
        <v>162</v>
      </c>
      <c r="T1" s="605"/>
      <c r="U1" s="605"/>
      <c r="V1" s="605"/>
      <c r="W1" s="605"/>
      <c r="X1" s="605"/>
      <c r="Y1" s="605"/>
      <c r="Z1" s="605"/>
      <c r="AA1" s="605"/>
      <c r="AB1" s="605"/>
      <c r="AC1" s="605"/>
      <c r="AD1" s="605"/>
      <c r="AE1" s="605"/>
    </row>
    <row r="2" spans="1:31" s="3" customFormat="1" ht="223.2" customHeight="1">
      <c r="A2" s="606" t="s">
        <v>158</v>
      </c>
      <c r="B2" s="606"/>
      <c r="C2" s="606"/>
      <c r="D2" s="606"/>
      <c r="E2" s="606"/>
      <c r="F2" s="606"/>
      <c r="G2" s="606"/>
      <c r="H2" s="606"/>
      <c r="I2" s="606"/>
      <c r="J2" s="606"/>
      <c r="K2" s="606"/>
      <c r="L2" s="606"/>
      <c r="M2" s="606"/>
      <c r="N2" s="607" t="s">
        <v>892</v>
      </c>
      <c r="O2" s="608"/>
      <c r="P2" s="608"/>
      <c r="Q2" s="609" t="s">
        <v>893</v>
      </c>
      <c r="R2" s="609"/>
      <c r="S2" s="610" t="s">
        <v>159</v>
      </c>
      <c r="T2" s="611"/>
      <c r="U2" s="611"/>
      <c r="V2" s="611"/>
      <c r="W2" s="611"/>
      <c r="X2" s="612"/>
      <c r="Y2" s="40" t="s">
        <v>160</v>
      </c>
      <c r="Z2" s="613" t="s">
        <v>689</v>
      </c>
      <c r="AA2" s="614"/>
      <c r="AB2" s="614"/>
      <c r="AC2" s="615" t="s">
        <v>690</v>
      </c>
      <c r="AD2" s="615"/>
      <c r="AE2" s="615"/>
    </row>
    <row r="3" spans="1:31" s="4" customFormat="1" ht="129" customHeight="1">
      <c r="A3" s="56" t="s">
        <v>688</v>
      </c>
      <c r="B3" s="56" t="s">
        <v>316</v>
      </c>
      <c r="C3" s="55" t="s">
        <v>317</v>
      </c>
      <c r="D3" s="56" t="s">
        <v>318</v>
      </c>
      <c r="E3" s="56" t="s">
        <v>319</v>
      </c>
      <c r="F3" s="56" t="s">
        <v>320</v>
      </c>
      <c r="G3" s="56" t="s">
        <v>321</v>
      </c>
      <c r="H3" s="56" t="s">
        <v>322</v>
      </c>
      <c r="I3" s="56" t="s">
        <v>323</v>
      </c>
      <c r="J3" s="56" t="s">
        <v>324</v>
      </c>
      <c r="K3" s="56" t="s">
        <v>503</v>
      </c>
      <c r="L3" s="115" t="s">
        <v>325</v>
      </c>
      <c r="M3" s="56" t="s">
        <v>326</v>
      </c>
      <c r="N3" s="86" t="s">
        <v>504</v>
      </c>
      <c r="O3" s="50" t="s">
        <v>505</v>
      </c>
      <c r="P3" s="50" t="s">
        <v>506</v>
      </c>
      <c r="Q3" s="50" t="s">
        <v>507</v>
      </c>
      <c r="R3" s="50" t="s">
        <v>508</v>
      </c>
      <c r="S3" s="87" t="s">
        <v>763</v>
      </c>
      <c r="T3" s="87" t="s">
        <v>764</v>
      </c>
      <c r="U3" s="87" t="s">
        <v>765</v>
      </c>
      <c r="V3" s="88" t="s">
        <v>766</v>
      </c>
      <c r="W3" s="87" t="s">
        <v>767</v>
      </c>
      <c r="X3" s="89" t="s">
        <v>109</v>
      </c>
      <c r="Y3" s="90" t="s">
        <v>768</v>
      </c>
      <c r="Z3" s="91" t="s">
        <v>514</v>
      </c>
      <c r="AA3" s="91" t="s">
        <v>515</v>
      </c>
      <c r="AB3" s="92" t="s">
        <v>769</v>
      </c>
      <c r="AC3" s="93" t="s">
        <v>770</v>
      </c>
      <c r="AD3" s="93" t="s">
        <v>771</v>
      </c>
      <c r="AE3" s="93" t="s">
        <v>772</v>
      </c>
    </row>
    <row r="4" spans="1:31" s="163" customFormat="1" ht="49.95" customHeight="1">
      <c r="A4" s="198">
        <v>1</v>
      </c>
      <c r="B4" s="135" t="str">
        <f>'步驟1. 先填【114-1申請總表】第8列之B欄至CN欄'!G8</f>
        <v>何淑芬</v>
      </c>
      <c r="C4" s="79"/>
      <c r="D4" s="135">
        <v>1</v>
      </c>
      <c r="E4" s="135">
        <v>1</v>
      </c>
      <c r="F4" s="135">
        <v>0</v>
      </c>
      <c r="G4" s="79">
        <v>0</v>
      </c>
      <c r="H4" s="79">
        <v>0</v>
      </c>
      <c r="I4" s="135">
        <v>1</v>
      </c>
      <c r="J4" s="113" t="str">
        <f>'步驟1. 先填【114-1申請總表】第8列之B欄至CN欄'!C8</f>
        <v>國立彰化師範大學</v>
      </c>
      <c r="K4" s="135" t="s">
        <v>1000</v>
      </c>
      <c r="L4" s="419" t="s">
        <v>1215</v>
      </c>
      <c r="M4" s="77"/>
      <c r="N4" s="420"/>
      <c r="O4" s="420" t="s">
        <v>1216</v>
      </c>
      <c r="P4" s="165"/>
      <c r="Q4" s="419" t="s">
        <v>1217</v>
      </c>
      <c r="R4" s="165"/>
      <c r="S4" s="78" t="str">
        <f t="shared" ref="S4:S22" si="0">IF(OR(F4*H4),"0","1")</f>
        <v>1</v>
      </c>
      <c r="T4" s="78" t="str">
        <f t="shared" ref="T4:T22" si="1">IF(OR(G4*H4),"0","1")</f>
        <v>1</v>
      </c>
      <c r="U4" s="78" t="str">
        <f>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先填【114-1申請總表】第8列之B欄至CN欄'!$N$8="弱勢家庭子女",'步驟1. 先填【114-1申請總表】第8列之B欄至CN欄'!$N$8="弱勢家庭身障學生或身障人士子女")),U4*(G4=0)),"1","0")</f>
        <v>0</v>
      </c>
      <c r="W4" s="78" t="str">
        <f t="shared" ref="W4:W22" si="2">IF(U4*V4,"Y","N")</f>
        <v>N</v>
      </c>
      <c r="X4" s="620">
        <f>COUNTIF(U4:U22,"1")</f>
        <v>1</v>
      </c>
      <c r="Y4" s="623" t="str">
        <f>'步驟1. 先填【114-1申請總表】第8列之B欄至CN欄'!N8</f>
        <v>低收入戶子女</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符合標準</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符合標準</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符合標準</v>
      </c>
    </row>
    <row r="5" spans="1:31" s="163" customFormat="1" ht="49.95" customHeight="1">
      <c r="A5" s="77"/>
      <c r="B5" s="80"/>
      <c r="C5" s="79"/>
      <c r="D5" s="79"/>
      <c r="E5" s="79"/>
      <c r="F5" s="79"/>
      <c r="G5" s="79">
        <v>0</v>
      </c>
      <c r="H5" s="79">
        <v>0</v>
      </c>
      <c r="I5" s="79"/>
      <c r="J5" s="114"/>
      <c r="K5" s="79"/>
      <c r="L5" s="419" t="s">
        <v>1215</v>
      </c>
      <c r="M5" s="77"/>
      <c r="N5" s="199"/>
      <c r="O5" s="165"/>
      <c r="P5" s="165"/>
      <c r="Q5" s="165"/>
      <c r="R5" s="165"/>
      <c r="S5" s="78" t="str">
        <f t="shared" si="0"/>
        <v>1</v>
      </c>
      <c r="T5" s="78" t="str">
        <f t="shared" si="1"/>
        <v>1</v>
      </c>
      <c r="U5" s="78" t="str">
        <f t="shared" ref="U5:U22" si="3">IF(OR((A5&lt;=0),(A5&gt;28),(A5&gt;3)*(A5&lt;=7)*(D5=2)*(E5=0)*(F5=0)*(H5=0),(A5&gt;3)*(A5&lt;=7)*(D5&lt;1)*(E5=0)*(F5=0)*(H5=0),(A5&gt;3)*(A5&lt;=7)*(D5&gt;5)*(E5=0)*(F5=0)*(H5=0),(A5=8)*(E5=0)*(F5=0)*(H5=0),(A5=9)*(E5=0)*(F5=0)*(H5=0),(A5=1)*F5,(A5=1)*G5,(A5=1)*H5,(A5=2)*(F5=0)*(H5=0),(A5=3)*(F5=0)*(H5=0),(A5=10)*(D5=1)*(F5=0)*(H5=0),(A5=10)*(D5=3)*(F5=0)*(H5=0),(A5=10)*(D5=4)*(F5=0)*(H5=0),F5*H5,G5*H5,AND((A5&gt;=11)*(F5=0),AND((A5&gt;=11)*(H5=0)))),"0","1")</f>
        <v>0</v>
      </c>
      <c r="V5" s="78" t="str">
        <f>IF(AND((OR('步驟1. 先填【114-1申請總表】第8列之B欄至CN欄'!$N$8="弱勢家庭子女",'步驟1. 先填【114-1申請總表】第8列之B欄至CN欄'!$N$8="弱勢家庭身障學生或身障人士子女")),U5*(G5=0)),"1","0")</f>
        <v>0</v>
      </c>
      <c r="W5" s="78" t="str">
        <f t="shared" si="2"/>
        <v>N</v>
      </c>
      <c r="X5" s="621"/>
      <c r="Y5" s="624"/>
      <c r="Z5" s="626"/>
      <c r="AA5" s="626"/>
      <c r="AB5" s="626"/>
      <c r="AC5" s="616"/>
      <c r="AD5" s="616"/>
      <c r="AE5" s="616"/>
    </row>
    <row r="6" spans="1:31" s="163" customFormat="1" ht="49.95" customHeight="1">
      <c r="A6" s="77"/>
      <c r="B6" s="80"/>
      <c r="C6" s="79"/>
      <c r="D6" s="79"/>
      <c r="E6" s="79"/>
      <c r="F6" s="79"/>
      <c r="G6" s="79">
        <v>0</v>
      </c>
      <c r="H6" s="79">
        <v>0</v>
      </c>
      <c r="I6" s="79"/>
      <c r="J6" s="81"/>
      <c r="K6" s="79"/>
      <c r="L6" s="419" t="s">
        <v>1215</v>
      </c>
      <c r="M6" s="77"/>
      <c r="N6" s="199"/>
      <c r="O6" s="165"/>
      <c r="P6" s="165"/>
      <c r="Q6" s="165"/>
      <c r="R6" s="165"/>
      <c r="S6" s="78" t="str">
        <f t="shared" si="0"/>
        <v>1</v>
      </c>
      <c r="T6" s="78" t="str">
        <f t="shared" si="1"/>
        <v>1</v>
      </c>
      <c r="U6" s="78" t="str">
        <f t="shared" si="3"/>
        <v>0</v>
      </c>
      <c r="V6" s="78" t="str">
        <f>IF(AND((OR('步驟1. 先填【114-1申請總表】第8列之B欄至CN欄'!$N$8="弱勢家庭子女",'步驟1. 先填【114-1申請總表】第8列之B欄至CN欄'!$N$8="弱勢家庭身障學生或身障人士子女")),U6*(G6=0)),"1","0")</f>
        <v>0</v>
      </c>
      <c r="W6" s="78" t="str">
        <f t="shared" si="2"/>
        <v>N</v>
      </c>
      <c r="X6" s="621"/>
      <c r="Y6" s="624"/>
      <c r="Z6" s="626"/>
      <c r="AA6" s="626"/>
      <c r="AB6" s="626"/>
      <c r="AC6" s="616"/>
      <c r="AD6" s="616"/>
      <c r="AE6" s="616"/>
    </row>
    <row r="7" spans="1:31" s="163" customFormat="1" ht="49.95" customHeight="1">
      <c r="A7" s="77"/>
      <c r="B7" s="81"/>
      <c r="C7" s="79"/>
      <c r="D7" s="79"/>
      <c r="E7" s="79"/>
      <c r="F7" s="79"/>
      <c r="G7" s="79">
        <v>0</v>
      </c>
      <c r="H7" s="79">
        <v>0</v>
      </c>
      <c r="I7" s="79"/>
      <c r="J7" s="114"/>
      <c r="K7" s="79"/>
      <c r="L7" s="165"/>
      <c r="M7" s="77"/>
      <c r="N7" s="199"/>
      <c r="O7" s="165"/>
      <c r="P7" s="165"/>
      <c r="Q7" s="165"/>
      <c r="R7" s="165"/>
      <c r="S7" s="78" t="str">
        <f t="shared" si="0"/>
        <v>1</v>
      </c>
      <c r="T7" s="78" t="str">
        <f t="shared" si="1"/>
        <v>1</v>
      </c>
      <c r="U7" s="78" t="str">
        <f t="shared" si="3"/>
        <v>0</v>
      </c>
      <c r="V7" s="78" t="str">
        <f>IF(AND((OR('步驟1. 先填【114-1申請總表】第8列之B欄至CN欄'!$N$8="弱勢家庭子女",'步驟1. 先填【114-1申請總表】第8列之B欄至CN欄'!$N$8="弱勢家庭身障學生或身障人士子女")),U7*(G7=0)),"1","0")</f>
        <v>0</v>
      </c>
      <c r="W7" s="78" t="str">
        <f t="shared" si="2"/>
        <v>N</v>
      </c>
      <c r="X7" s="621"/>
      <c r="Y7" s="624"/>
      <c r="Z7" s="626"/>
      <c r="AA7" s="626"/>
      <c r="AB7" s="626"/>
      <c r="AC7" s="616"/>
      <c r="AD7" s="616"/>
      <c r="AE7" s="616"/>
    </row>
    <row r="8" spans="1:31" s="163" customFormat="1" ht="49.95" customHeight="1">
      <c r="A8" s="77"/>
      <c r="B8" s="80"/>
      <c r="C8" s="79"/>
      <c r="D8" s="79"/>
      <c r="E8" s="79"/>
      <c r="F8" s="79"/>
      <c r="G8" s="79">
        <v>0</v>
      </c>
      <c r="H8" s="79">
        <v>0</v>
      </c>
      <c r="I8" s="79"/>
      <c r="J8" s="114"/>
      <c r="K8" s="79"/>
      <c r="L8" s="165"/>
      <c r="M8" s="77"/>
      <c r="N8" s="199"/>
      <c r="O8" s="165"/>
      <c r="P8" s="165"/>
      <c r="Q8" s="165"/>
      <c r="R8" s="165"/>
      <c r="S8" s="78" t="str">
        <f t="shared" si="0"/>
        <v>1</v>
      </c>
      <c r="T8" s="78" t="str">
        <f t="shared" si="1"/>
        <v>1</v>
      </c>
      <c r="U8" s="78" t="str">
        <f t="shared" si="3"/>
        <v>0</v>
      </c>
      <c r="V8" s="78" t="str">
        <f>IF(AND((OR('步驟1. 先填【114-1申請總表】第8列之B欄至CN欄'!$N$8="弱勢家庭子女",'步驟1. 先填【114-1申請總表】第8列之B欄至CN欄'!$N$8="弱勢家庭身障學生或身障人士子女")),U8*(G8=0)),"1","0")</f>
        <v>0</v>
      </c>
      <c r="W8" s="78" t="str">
        <f t="shared" si="2"/>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5"/>
      <c r="M9" s="77"/>
      <c r="N9" s="199"/>
      <c r="O9" s="165"/>
      <c r="P9" s="165"/>
      <c r="Q9" s="165"/>
      <c r="R9" s="165"/>
      <c r="S9" s="78" t="str">
        <f t="shared" si="0"/>
        <v>1</v>
      </c>
      <c r="T9" s="78" t="str">
        <f t="shared" si="1"/>
        <v>1</v>
      </c>
      <c r="U9" s="78" t="str">
        <f t="shared" si="3"/>
        <v>0</v>
      </c>
      <c r="V9" s="78" t="str">
        <f>IF(AND((OR('步驟1. 先填【114-1申請總表】第8列之B欄至CN欄'!$N$8="弱勢家庭子女",'步驟1. 先填【114-1申請總表】第8列之B欄至CN欄'!$N$8="弱勢家庭身障學生或身障人士子女")),U9*(G9=0)),"1","0")</f>
        <v>0</v>
      </c>
      <c r="W9" s="78" t="str">
        <f t="shared" si="2"/>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5"/>
      <c r="M10" s="77"/>
      <c r="N10" s="199"/>
      <c r="O10" s="165"/>
      <c r="P10" s="165"/>
      <c r="Q10" s="165"/>
      <c r="R10" s="165"/>
      <c r="S10" s="78" t="str">
        <f t="shared" si="0"/>
        <v>1</v>
      </c>
      <c r="T10" s="78" t="str">
        <f t="shared" si="1"/>
        <v>1</v>
      </c>
      <c r="U10" s="78" t="str">
        <f t="shared" si="3"/>
        <v>0</v>
      </c>
      <c r="V10" s="78" t="str">
        <f>IF(AND((OR('步驟1. 先填【114-1申請總表】第8列之B欄至CN欄'!$N$8="弱勢家庭子女",'步驟1. 先填【114-1申請總表】第8列之B欄至CN欄'!$N$8="弱勢家庭身障學生或身障人士子女")),U10*(G10=0)),"1","0")</f>
        <v>0</v>
      </c>
      <c r="W10" s="78" t="str">
        <f t="shared" si="2"/>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5"/>
      <c r="M11" s="77"/>
      <c r="N11" s="199"/>
      <c r="O11" s="165"/>
      <c r="P11" s="165"/>
      <c r="Q11" s="165"/>
      <c r="R11" s="165"/>
      <c r="S11" s="78" t="str">
        <f t="shared" si="0"/>
        <v>1</v>
      </c>
      <c r="T11" s="78" t="str">
        <f t="shared" si="1"/>
        <v>1</v>
      </c>
      <c r="U11" s="78" t="str">
        <f t="shared" si="3"/>
        <v>0</v>
      </c>
      <c r="V11" s="78" t="str">
        <f>IF(AND((OR('步驟1. 先填【114-1申請總表】第8列之B欄至CN欄'!$N$8="弱勢家庭子女",'步驟1. 先填【114-1申請總表】第8列之B欄至CN欄'!$N$8="弱勢家庭身障學生或身障人士子女")),U11*(G11=0)),"1","0")</f>
        <v>0</v>
      </c>
      <c r="W11" s="78" t="str">
        <f t="shared" si="2"/>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5"/>
      <c r="M12" s="77"/>
      <c r="N12" s="199"/>
      <c r="O12" s="165"/>
      <c r="P12" s="165"/>
      <c r="Q12" s="165"/>
      <c r="R12" s="165"/>
      <c r="S12" s="78" t="str">
        <f t="shared" si="0"/>
        <v>1</v>
      </c>
      <c r="T12" s="78" t="str">
        <f t="shared" si="1"/>
        <v>1</v>
      </c>
      <c r="U12" s="78" t="str">
        <f t="shared" si="3"/>
        <v>0</v>
      </c>
      <c r="V12" s="78" t="str">
        <f>IF(AND((OR('步驟1. 先填【114-1申請總表】第8列之B欄至CN欄'!$N$8="弱勢家庭子女",'步驟1. 先填【114-1申請總表】第8列之B欄至CN欄'!$N$8="弱勢家庭身障學生或身障人士子女")),U12*(G12=0)),"1","0")</f>
        <v>0</v>
      </c>
      <c r="W12" s="78" t="str">
        <f t="shared" si="2"/>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5"/>
      <c r="M13" s="77"/>
      <c r="N13" s="199"/>
      <c r="O13" s="165"/>
      <c r="P13" s="165"/>
      <c r="Q13" s="165"/>
      <c r="R13" s="165"/>
      <c r="S13" s="78" t="str">
        <f t="shared" si="0"/>
        <v>1</v>
      </c>
      <c r="T13" s="78" t="str">
        <f t="shared" si="1"/>
        <v>1</v>
      </c>
      <c r="U13" s="78" t="str">
        <f t="shared" si="3"/>
        <v>0</v>
      </c>
      <c r="V13" s="78" t="str">
        <f>IF(AND((OR('步驟1. 先填【114-1申請總表】第8列之B欄至CN欄'!$N$8="弱勢家庭子女",'步驟1. 先填【114-1申請總表】第8列之B欄至CN欄'!$N$8="弱勢家庭身障學生或身障人士子女")),U13*(G13=0)),"1","0")</f>
        <v>0</v>
      </c>
      <c r="W13" s="78" t="str">
        <f t="shared" si="2"/>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5"/>
      <c r="M14" s="77"/>
      <c r="N14" s="199"/>
      <c r="O14" s="165"/>
      <c r="P14" s="165"/>
      <c r="Q14" s="165"/>
      <c r="R14" s="165"/>
      <c r="S14" s="78" t="str">
        <f t="shared" si="0"/>
        <v>1</v>
      </c>
      <c r="T14" s="78" t="str">
        <f t="shared" si="1"/>
        <v>1</v>
      </c>
      <c r="U14" s="78" t="str">
        <f t="shared" si="3"/>
        <v>0</v>
      </c>
      <c r="V14" s="78" t="str">
        <f>IF(AND((OR('步驟1. 先填【114-1申請總表】第8列之B欄至CN欄'!$N$8="弱勢家庭子女",'步驟1. 先填【114-1申請總表】第8列之B欄至CN欄'!$N$8="弱勢家庭身障學生或身障人士子女")),U14*(G14=0)),"1","0")</f>
        <v>0</v>
      </c>
      <c r="W14" s="78" t="str">
        <f t="shared" si="2"/>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5"/>
      <c r="M15" s="77"/>
      <c r="N15" s="199"/>
      <c r="O15" s="165"/>
      <c r="P15" s="165"/>
      <c r="Q15" s="165"/>
      <c r="R15" s="165"/>
      <c r="S15" s="78" t="str">
        <f t="shared" si="0"/>
        <v>1</v>
      </c>
      <c r="T15" s="78" t="str">
        <f t="shared" si="1"/>
        <v>1</v>
      </c>
      <c r="U15" s="78" t="str">
        <f t="shared" si="3"/>
        <v>0</v>
      </c>
      <c r="V15" s="78" t="str">
        <f>IF(AND((OR('步驟1. 先填【114-1申請總表】第8列之B欄至CN欄'!$N$8="弱勢家庭子女",'步驟1. 先填【114-1申請總表】第8列之B欄至CN欄'!$N$8="弱勢家庭身障學生或身障人士子女")),U15*(G15=0)),"1","0")</f>
        <v>0</v>
      </c>
      <c r="W15" s="78" t="str">
        <f t="shared" si="2"/>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5"/>
      <c r="M16" s="77"/>
      <c r="N16" s="199"/>
      <c r="O16" s="165"/>
      <c r="P16" s="165"/>
      <c r="Q16" s="165"/>
      <c r="R16" s="165"/>
      <c r="S16" s="78" t="str">
        <f t="shared" si="0"/>
        <v>1</v>
      </c>
      <c r="T16" s="78" t="str">
        <f t="shared" si="1"/>
        <v>1</v>
      </c>
      <c r="U16" s="78" t="str">
        <f t="shared" si="3"/>
        <v>0</v>
      </c>
      <c r="V16" s="78" t="str">
        <f>IF(AND((OR('步驟1. 先填【114-1申請總表】第8列之B欄至CN欄'!$N$8="弱勢家庭子女",'步驟1. 先填【114-1申請總表】第8列之B欄至CN欄'!$N$8="弱勢家庭身障學生或身障人士子女")),U16*(G16=0)),"1","0")</f>
        <v>0</v>
      </c>
      <c r="W16" s="78" t="str">
        <f t="shared" si="2"/>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5"/>
      <c r="M17" s="77"/>
      <c r="N17" s="199"/>
      <c r="O17" s="165"/>
      <c r="P17" s="165"/>
      <c r="Q17" s="165"/>
      <c r="R17" s="165"/>
      <c r="S17" s="78" t="str">
        <f t="shared" si="0"/>
        <v>1</v>
      </c>
      <c r="T17" s="78" t="str">
        <f t="shared" si="1"/>
        <v>1</v>
      </c>
      <c r="U17" s="78" t="str">
        <f t="shared" si="3"/>
        <v>0</v>
      </c>
      <c r="V17" s="78" t="str">
        <f>IF(AND((OR('步驟1. 先填【114-1申請總表】第8列之B欄至CN欄'!$N$8="弱勢家庭子女",'步驟1. 先填【114-1申請總表】第8列之B欄至CN欄'!$N$8="弱勢家庭身障學生或身障人士子女")),U17*(G17=0)),"1","0")</f>
        <v>0</v>
      </c>
      <c r="W17" s="78" t="str">
        <f t="shared" si="2"/>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5"/>
      <c r="M18" s="77"/>
      <c r="N18" s="199"/>
      <c r="O18" s="165"/>
      <c r="P18" s="165"/>
      <c r="Q18" s="165"/>
      <c r="R18" s="165"/>
      <c r="S18" s="78" t="str">
        <f t="shared" si="0"/>
        <v>1</v>
      </c>
      <c r="T18" s="78" t="str">
        <f t="shared" si="1"/>
        <v>1</v>
      </c>
      <c r="U18" s="78" t="str">
        <f t="shared" si="3"/>
        <v>0</v>
      </c>
      <c r="V18" s="78" t="str">
        <f>IF(AND((OR('步驟1. 先填【114-1申請總表】第8列之B欄至CN欄'!$N$8="弱勢家庭子女",'步驟1. 先填【114-1申請總表】第8列之B欄至CN欄'!$N$8="弱勢家庭身障學生或身障人士子女")),U18*(G18=0)),"1","0")</f>
        <v>0</v>
      </c>
      <c r="W18" s="78" t="str">
        <f t="shared" si="2"/>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5"/>
      <c r="M19" s="77"/>
      <c r="N19" s="199"/>
      <c r="O19" s="165"/>
      <c r="P19" s="165"/>
      <c r="Q19" s="165"/>
      <c r="R19" s="165"/>
      <c r="S19" s="78" t="str">
        <f t="shared" si="0"/>
        <v>1</v>
      </c>
      <c r="T19" s="78" t="str">
        <f t="shared" si="1"/>
        <v>1</v>
      </c>
      <c r="U19" s="78" t="str">
        <f t="shared" si="3"/>
        <v>0</v>
      </c>
      <c r="V19" s="78" t="str">
        <f>IF(AND((OR('步驟1. 先填【114-1申請總表】第8列之B欄至CN欄'!$N$8="弱勢家庭子女",'步驟1. 先填【114-1申請總表】第8列之B欄至CN欄'!$N$8="弱勢家庭身障學生或身障人士子女")),U19*(G19=0)),"1","0")</f>
        <v>0</v>
      </c>
      <c r="W19" s="78" t="str">
        <f t="shared" si="2"/>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5"/>
      <c r="M20" s="77"/>
      <c r="N20" s="199"/>
      <c r="O20" s="165"/>
      <c r="P20" s="165"/>
      <c r="Q20" s="165"/>
      <c r="R20" s="165"/>
      <c r="S20" s="78" t="str">
        <f t="shared" si="0"/>
        <v>1</v>
      </c>
      <c r="T20" s="78" t="str">
        <f t="shared" si="1"/>
        <v>1</v>
      </c>
      <c r="U20" s="78" t="str">
        <f t="shared" si="3"/>
        <v>0</v>
      </c>
      <c r="V20" s="78" t="str">
        <f>IF(AND((OR('步驟1. 先填【114-1申請總表】第8列之B欄至CN欄'!$N$8="弱勢家庭子女",'步驟1. 先填【114-1申請總表】第8列之B欄至CN欄'!$N$8="弱勢家庭身障學生或身障人士子女")),U20*(G20=0)),"1","0")</f>
        <v>0</v>
      </c>
      <c r="W20" s="78" t="str">
        <f t="shared" si="2"/>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5"/>
      <c r="M21" s="77"/>
      <c r="N21" s="199"/>
      <c r="O21" s="165"/>
      <c r="P21" s="165"/>
      <c r="Q21" s="165"/>
      <c r="R21" s="165"/>
      <c r="S21" s="78" t="str">
        <f t="shared" si="0"/>
        <v>1</v>
      </c>
      <c r="T21" s="78" t="str">
        <f t="shared" si="1"/>
        <v>1</v>
      </c>
      <c r="U21" s="78" t="str">
        <f t="shared" si="3"/>
        <v>0</v>
      </c>
      <c r="V21" s="78" t="str">
        <f>IF(AND((OR('步驟1. 先填【114-1申請總表】第8列之B欄至CN欄'!$N$8="弱勢家庭子女",'步驟1. 先填【114-1申請總表】第8列之B欄至CN欄'!$N$8="弱勢家庭身障學生或身障人士子女")),U21*(G21=0)),"1","0")</f>
        <v>0</v>
      </c>
      <c r="W21" s="78" t="str">
        <f t="shared" si="2"/>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5"/>
      <c r="M22" s="77"/>
      <c r="N22" s="199"/>
      <c r="O22" s="165"/>
      <c r="P22" s="165"/>
      <c r="Q22" s="165"/>
      <c r="R22" s="165"/>
      <c r="S22" s="78" t="str">
        <f t="shared" si="0"/>
        <v>1</v>
      </c>
      <c r="T22" s="78" t="str">
        <f t="shared" si="1"/>
        <v>1</v>
      </c>
      <c r="U22" s="78" t="str">
        <f t="shared" si="3"/>
        <v>0</v>
      </c>
      <c r="V22" s="78" t="str">
        <f>IF(AND((OR('步驟1. 先填【114-1申請總表】第8列之B欄至CN欄'!$N$8="弱勢家庭子女",'步驟1. 先填【114-1申請總表】第8列之B欄至CN欄'!$N$8="弱勢家庭身障學生或身障人士子女")),U22*(G22=0)),"1","0")</f>
        <v>0</v>
      </c>
      <c r="W22" s="78" t="str">
        <f t="shared" si="2"/>
        <v>N</v>
      </c>
      <c r="X22" s="622"/>
      <c r="Y22" s="625"/>
      <c r="Z22" s="626"/>
      <c r="AA22" s="626"/>
      <c r="AB22" s="626"/>
      <c r="AC22" s="616"/>
      <c r="AD22" s="616"/>
      <c r="AE22" s="616"/>
    </row>
    <row r="23" spans="1:31" s="164" customFormat="1" ht="45" customHeight="1">
      <c r="A23" s="617" t="s">
        <v>502</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83"/>
      <c r="T23" s="83"/>
      <c r="U23" s="83"/>
      <c r="V23" s="83"/>
      <c r="W23" s="84"/>
      <c r="X23" s="85">
        <f>X4</f>
        <v>1</v>
      </c>
      <c r="Y23" s="41" t="str">
        <f>Y4</f>
        <v>低收入戶子女</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120"/>
      <c r="AA25" s="120"/>
      <c r="AB25" s="120"/>
      <c r="AC25" s="120"/>
      <c r="AD25" s="120"/>
      <c r="AE25" s="120"/>
    </row>
    <row r="26" spans="1:31" s="60" customFormat="1" ht="19.8">
      <c r="A26" s="58">
        <v>1</v>
      </c>
      <c r="B26" s="59" t="s">
        <v>380</v>
      </c>
      <c r="C26" s="7"/>
      <c r="D26" s="7"/>
      <c r="E26" s="7"/>
      <c r="F26" s="7"/>
      <c r="G26" s="7"/>
      <c r="H26" s="7"/>
      <c r="I26" s="7"/>
      <c r="J26" s="112"/>
      <c r="K26" s="59" t="s">
        <v>410</v>
      </c>
      <c r="L26" s="118"/>
      <c r="M26" s="7"/>
      <c r="N26" s="11"/>
      <c r="O26" s="11"/>
      <c r="P26" s="11"/>
      <c r="Q26" s="11"/>
      <c r="R26" s="11"/>
      <c r="S26" s="7"/>
      <c r="T26" s="7"/>
      <c r="U26" s="7"/>
      <c r="V26" s="7"/>
      <c r="W26" s="7"/>
      <c r="X26" s="7"/>
      <c r="Y26" s="8"/>
      <c r="Z26" s="120"/>
      <c r="AA26" s="120"/>
      <c r="AB26" s="120"/>
      <c r="AC26" s="120"/>
      <c r="AD26" s="120"/>
      <c r="AE26" s="120"/>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120"/>
      <c r="AA27" s="120"/>
      <c r="AB27" s="120"/>
      <c r="AC27" s="120"/>
      <c r="AD27" s="120"/>
      <c r="AE27" s="120"/>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120"/>
      <c r="AA28" s="120"/>
      <c r="AB28" s="120"/>
      <c r="AC28" s="120"/>
      <c r="AD28" s="120"/>
      <c r="AE28" s="120"/>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120"/>
      <c r="AA29" s="120"/>
      <c r="AB29" s="120"/>
      <c r="AC29" s="120"/>
      <c r="AD29" s="120"/>
      <c r="AE29" s="120"/>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120"/>
      <c r="AA30" s="120"/>
      <c r="AB30" s="120"/>
      <c r="AC30" s="120"/>
      <c r="AD30" s="120"/>
      <c r="AE30" s="120"/>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120"/>
      <c r="AA31" s="120"/>
      <c r="AB31" s="120"/>
      <c r="AC31" s="120"/>
      <c r="AD31" s="120"/>
      <c r="AE31" s="120"/>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120"/>
      <c r="AA32" s="120"/>
      <c r="AB32" s="120"/>
      <c r="AC32" s="120"/>
      <c r="AD32" s="120"/>
      <c r="AE32" s="120"/>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120"/>
      <c r="AA33" s="120"/>
      <c r="AB33" s="120"/>
      <c r="AC33" s="120"/>
      <c r="AD33" s="120"/>
      <c r="AE33" s="120"/>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120"/>
      <c r="AA34" s="120"/>
      <c r="AB34" s="120"/>
      <c r="AC34" s="120"/>
      <c r="AD34" s="120"/>
      <c r="AE34" s="120"/>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120"/>
      <c r="AA35" s="120"/>
      <c r="AB35" s="120"/>
      <c r="AC35" s="120"/>
      <c r="AD35" s="120"/>
      <c r="AE35" s="120"/>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120"/>
      <c r="AA36" s="120"/>
      <c r="AB36" s="120"/>
      <c r="AC36" s="120"/>
      <c r="AD36" s="120"/>
      <c r="AE36" s="120"/>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120"/>
      <c r="AA37" s="120"/>
      <c r="AB37" s="120"/>
      <c r="AC37" s="120"/>
      <c r="AD37" s="120"/>
      <c r="AE37" s="120"/>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120"/>
      <c r="AA38" s="120"/>
      <c r="AB38" s="120"/>
      <c r="AC38" s="120"/>
      <c r="AD38" s="120"/>
      <c r="AE38" s="120"/>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120"/>
      <c r="AA39" s="120"/>
      <c r="AB39" s="120"/>
      <c r="AC39" s="120"/>
      <c r="AD39" s="120"/>
      <c r="AE39" s="120"/>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120"/>
      <c r="AA40" s="120"/>
      <c r="AB40" s="120"/>
      <c r="AC40" s="120"/>
      <c r="AD40" s="120"/>
      <c r="AE40" s="120"/>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120"/>
      <c r="AA41" s="120"/>
      <c r="AB41" s="120"/>
      <c r="AC41" s="120"/>
      <c r="AD41" s="120"/>
      <c r="AE41" s="120"/>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120"/>
      <c r="AA42" s="120"/>
      <c r="AB42" s="120"/>
      <c r="AC42" s="120"/>
      <c r="AD42" s="120"/>
      <c r="AE42" s="120"/>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120"/>
      <c r="AA43" s="120"/>
      <c r="AB43" s="120"/>
      <c r="AC43" s="120"/>
      <c r="AD43" s="120"/>
      <c r="AE43" s="120"/>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120"/>
      <c r="AA44" s="120"/>
      <c r="AB44" s="120"/>
      <c r="AC44" s="120"/>
      <c r="AD44" s="120"/>
      <c r="AE44" s="120"/>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120"/>
      <c r="AA45" s="120"/>
      <c r="AB45" s="120"/>
      <c r="AC45" s="120"/>
      <c r="AD45" s="120"/>
      <c r="AE45" s="120"/>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120"/>
      <c r="AA46" s="120"/>
      <c r="AB46" s="120"/>
      <c r="AC46" s="120"/>
      <c r="AD46" s="120"/>
      <c r="AE46" s="120"/>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120"/>
      <c r="AA47" s="120"/>
      <c r="AB47" s="120"/>
      <c r="AC47" s="120"/>
      <c r="AD47" s="120"/>
      <c r="AE47" s="120"/>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120"/>
      <c r="AA48" s="120"/>
      <c r="AB48" s="120"/>
      <c r="AC48" s="120"/>
      <c r="AD48" s="120"/>
      <c r="AE48" s="120"/>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120"/>
      <c r="AA49" s="120"/>
      <c r="AB49" s="120"/>
      <c r="AC49" s="120"/>
      <c r="AD49" s="120"/>
      <c r="AE49" s="120"/>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120"/>
      <c r="AA50" s="120"/>
      <c r="AB50" s="120"/>
      <c r="AC50" s="120"/>
      <c r="AD50" s="120"/>
      <c r="AE50" s="120"/>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120"/>
      <c r="AA51" s="120"/>
      <c r="AB51" s="120"/>
      <c r="AC51" s="120"/>
      <c r="AD51" s="120"/>
      <c r="AE51" s="120"/>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120"/>
      <c r="AA52" s="120"/>
      <c r="AB52" s="120"/>
      <c r="AC52" s="120"/>
      <c r="AD52" s="120"/>
      <c r="AE52" s="120"/>
    </row>
    <row r="53" spans="1:31" s="60" customFormat="1" ht="19.8">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s="60" customFormat="1">
      <c r="A55" s="7"/>
      <c r="B55" s="8"/>
      <c r="C55" s="7"/>
      <c r="D55" s="7"/>
      <c r="E55" s="7"/>
      <c r="F55" s="7"/>
      <c r="G55" s="7"/>
      <c r="H55" s="7"/>
      <c r="I55" s="7"/>
      <c r="J55" s="112"/>
      <c r="K55" s="8"/>
      <c r="L55" s="10"/>
      <c r="M55" s="7"/>
      <c r="N55" s="11"/>
      <c r="O55" s="11"/>
      <c r="P55" s="11"/>
      <c r="Q55" s="11"/>
      <c r="R55" s="11"/>
      <c r="S55" s="7"/>
      <c r="T55" s="7"/>
      <c r="U55" s="7"/>
      <c r="V55" s="7"/>
      <c r="W55" s="7"/>
      <c r="X55" s="7"/>
      <c r="Y55" s="8"/>
      <c r="Z55" s="120"/>
      <c r="AA55" s="120"/>
      <c r="AB55" s="120"/>
      <c r="AC55" s="120"/>
      <c r="AD55" s="120"/>
      <c r="AE55" s="120"/>
    </row>
    <row r="56" spans="1:31" s="60" customFormat="1">
      <c r="A56" s="7"/>
      <c r="B56" s="8"/>
      <c r="C56" s="7"/>
      <c r="D56" s="7"/>
      <c r="E56" s="7"/>
      <c r="F56" s="7"/>
      <c r="G56" s="7"/>
      <c r="H56" s="7"/>
      <c r="I56" s="7"/>
      <c r="J56" s="112"/>
      <c r="K56" s="8"/>
      <c r="L56" s="10"/>
      <c r="M56" s="7"/>
      <c r="N56" s="11"/>
      <c r="O56" s="11"/>
      <c r="P56" s="11"/>
      <c r="Q56" s="11"/>
      <c r="R56" s="11"/>
      <c r="S56" s="7"/>
      <c r="T56" s="7"/>
      <c r="U56" s="7"/>
      <c r="V56" s="7"/>
      <c r="W56" s="7"/>
      <c r="X56" s="7"/>
      <c r="Y56" s="8"/>
      <c r="Z56" s="120"/>
      <c r="AA56" s="120"/>
      <c r="AB56" s="120"/>
      <c r="AC56" s="120"/>
      <c r="AD56" s="120"/>
      <c r="AE56" s="120"/>
    </row>
    <row r="57" spans="1:31" s="60" customFormat="1">
      <c r="A57" s="7"/>
      <c r="B57" s="8"/>
      <c r="C57" s="7"/>
      <c r="D57" s="7"/>
      <c r="E57" s="7"/>
      <c r="F57" s="7"/>
      <c r="G57" s="7"/>
      <c r="H57" s="7"/>
      <c r="I57" s="7"/>
      <c r="J57" s="112"/>
      <c r="K57" s="8"/>
      <c r="L57" s="10"/>
      <c r="M57" s="7"/>
      <c r="N57" s="11"/>
      <c r="O57" s="11"/>
      <c r="P57" s="11"/>
      <c r="Q57" s="11"/>
      <c r="R57" s="11"/>
      <c r="S57" s="7"/>
      <c r="T57" s="7"/>
      <c r="U57" s="7"/>
      <c r="V57" s="7"/>
      <c r="W57" s="7"/>
      <c r="X57" s="7"/>
      <c r="Y57" s="8"/>
      <c r="Z57" s="120"/>
      <c r="AA57" s="120"/>
      <c r="AB57" s="120"/>
      <c r="AC57" s="120"/>
      <c r="AD57" s="120"/>
      <c r="AE57" s="120"/>
    </row>
  </sheetData>
  <sheetProtection password="CCC5" sheet="1" objects="1" scenarios="1" formatColumns="0" format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5">
    <cfRule type="cellIs" dxfId="304" priority="1" operator="equal">
      <formula>"無須填寫"</formula>
    </cfRule>
  </conditionalFormatting>
  <conditionalFormatting sqref="N4:R22">
    <cfRule type="cellIs" dxfId="303" priority="2" operator="equal">
      <formula>"無須填寫"</formula>
    </cfRule>
  </conditionalFormatting>
  <conditionalFormatting sqref="S4:T22">
    <cfRule type="containsText" dxfId="302" priority="16" operator="containsText" text="0">
      <formula>NOT(ISERROR(SEARCH("0",S4)))</formula>
    </cfRule>
  </conditionalFormatting>
  <conditionalFormatting sqref="U4:U22">
    <cfRule type="containsText" dxfId="301" priority="15" operator="containsText" text="0">
      <formula>NOT(ISERROR(SEARCH("0",U4)))</formula>
    </cfRule>
  </conditionalFormatting>
  <conditionalFormatting sqref="V4:V22">
    <cfRule type="containsText" dxfId="300" priority="14" operator="containsText" text="1">
      <formula>NOT(ISERROR(SEARCH("1",V4)))</formula>
    </cfRule>
  </conditionalFormatting>
  <conditionalFormatting sqref="W4:W22 A23">
    <cfRule type="containsText" dxfId="299" priority="13" operator="containsText" text="Y">
      <formula>NOT(ISERROR(SEARCH("Y",A4)))</formula>
    </cfRule>
  </conditionalFormatting>
  <conditionalFormatting sqref="AC4:AE4">
    <cfRule type="cellIs" dxfId="298" priority="11" stopIfTrue="1" operator="equal">
      <formula>"身份空白"</formula>
    </cfRule>
    <cfRule type="cellIs" dxfId="297" priority="12"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0A00-000000000000}"/>
    <dataValidation type="list" allowBlank="1" showInputMessage="1" showErrorMessage="1" sqref="A5:A22" xr:uid="{00000000-0002-0000-0A00-000001000000}">
      <formula1>$A$26:$A$53</formula1>
    </dataValidation>
    <dataValidation type="list" allowBlank="1" showInputMessage="1" showErrorMessage="1" sqref="K4:K22" xr:uid="{00000000-0002-0000-0A00-000002000000}">
      <formula1>$K$26:$K$47</formula1>
    </dataValidation>
  </dataValidations>
  <printOptions horizontalCentered="1"/>
  <pageMargins left="0" right="0" top="0" bottom="0" header="0" footer="0"/>
  <pageSetup paperSize="9" scale="46"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工作表61">
    <tabColor theme="6" tint="0.59999389629810485"/>
  </sheetPr>
  <dimension ref="A1:F168"/>
  <sheetViews>
    <sheetView tabSelected="1" view="pageBreakPreview" topLeftCell="A4" zoomScale="80" zoomScaleNormal="100" zoomScaleSheetLayoutView="80" workbookViewId="0">
      <selection activeCell="A169" sqref="A169"/>
    </sheetView>
  </sheetViews>
  <sheetFormatPr defaultColWidth="8.88671875" defaultRowHeight="16.2"/>
  <cols>
    <col min="1" max="1" width="29.88671875" style="52" customWidth="1"/>
    <col min="2" max="2" width="30.33203125" style="52" customWidth="1"/>
    <col min="3" max="3" width="33" style="52" customWidth="1"/>
    <col min="4" max="4" width="34.44140625" style="52" customWidth="1"/>
    <col min="5" max="5" width="7.21875" style="52" customWidth="1"/>
    <col min="6" max="6" width="58.77734375" style="52" customWidth="1"/>
    <col min="7" max="16384" width="8.88671875" style="52"/>
  </cols>
  <sheetData>
    <row r="1" spans="1:6" s="126" customFormat="1" ht="28.95" customHeight="1">
      <c r="A1" s="703" t="s">
        <v>501</v>
      </c>
      <c r="B1" s="703"/>
      <c r="C1" s="703"/>
      <c r="D1" s="703"/>
      <c r="F1" s="704" t="s">
        <v>727</v>
      </c>
    </row>
    <row r="2" spans="1:6" s="126" customFormat="1" ht="27.6" customHeight="1">
      <c r="A2" s="643" t="str">
        <f>'步驟1. 先填【114-1申請總表】第8列之B欄至CN欄'!C8</f>
        <v>國立彰化師範大學</v>
      </c>
      <c r="B2" s="644"/>
      <c r="C2" s="644"/>
      <c r="D2" s="645"/>
      <c r="F2" s="704"/>
    </row>
    <row r="3" spans="1:6" s="126" customFormat="1" ht="31.95" customHeight="1">
      <c r="A3" s="646" t="s">
        <v>1043</v>
      </c>
      <c r="B3" s="646"/>
      <c r="C3" s="646"/>
      <c r="D3" s="646"/>
      <c r="F3" s="704"/>
    </row>
    <row r="4" spans="1:6" ht="55.95" customHeight="1">
      <c r="A4" s="647" t="s">
        <v>1164</v>
      </c>
      <c r="B4" s="647"/>
      <c r="C4" s="647"/>
      <c r="D4" s="647"/>
      <c r="F4" s="674"/>
    </row>
    <row r="5" spans="1:6" ht="71.400000000000006" customHeight="1">
      <c r="A5" s="108" t="s">
        <v>717</v>
      </c>
      <c r="B5" s="289" t="str">
        <f>'步驟1. 先填【114-1申請總表】第8列之B欄至CN欄'!E8</f>
        <v>大學部</v>
      </c>
      <c r="C5" s="108" t="s">
        <v>1134</v>
      </c>
      <c r="D5" s="289" t="str">
        <f>'步驟1. 先填【114-1申請總表】第8列之B欄至CN欄'!F8</f>
        <v>新生</v>
      </c>
    </row>
    <row r="6" spans="1:6" ht="48" customHeight="1">
      <c r="A6" s="109" t="s">
        <v>677</v>
      </c>
      <c r="B6" s="109" t="s">
        <v>1135</v>
      </c>
      <c r="C6" s="109" t="s">
        <v>1136</v>
      </c>
      <c r="D6" s="109" t="s">
        <v>1137</v>
      </c>
    </row>
    <row r="7" spans="1:6" ht="47.4" customHeight="1">
      <c r="A7" s="290" t="str">
        <f>'步驟1. 先填【114-1申請總表】第8列之B欄至CN欄'!G8</f>
        <v>何淑芬</v>
      </c>
      <c r="B7" s="291" t="str">
        <f>'步驟1. 先填【114-1申請總表】第8列之B欄至CN欄'!H8</f>
        <v>英文系</v>
      </c>
      <c r="C7" s="291" t="str">
        <f>'步驟1. 先填【114-1申請總表】第8列之B欄至CN欄'!I8</f>
        <v>3</v>
      </c>
      <c r="D7" s="291" t="str">
        <f>'步驟1. 先填【114-1申請總表】第8列之B欄至CN欄'!J8</f>
        <v>甲</v>
      </c>
      <c r="F7" s="295"/>
    </row>
    <row r="8" spans="1:6" ht="72" customHeight="1">
      <c r="A8" s="109" t="s">
        <v>678</v>
      </c>
      <c r="B8" s="109" t="s">
        <v>679</v>
      </c>
      <c r="C8" s="109" t="s">
        <v>860</v>
      </c>
      <c r="D8" s="663" t="s">
        <v>309</v>
      </c>
    </row>
    <row r="9" spans="1:6" ht="54" customHeight="1">
      <c r="A9" s="291" t="str">
        <f>'步驟1. 先填【114-1申請總表】第8列之B欄至CN欄'!K8</f>
        <v>S1234567</v>
      </c>
      <c r="B9" s="291" t="str">
        <f>'步驟1. 先填【114-1申請總表】第8列之B欄至CN欄'!L8</f>
        <v>T123456789</v>
      </c>
      <c r="C9" s="292">
        <f>'步驟1. 先填【114-1申請總表】第8列之B欄至CN欄'!M8</f>
        <v>36526</v>
      </c>
      <c r="D9" s="663"/>
    </row>
    <row r="10" spans="1:6" ht="27" customHeight="1">
      <c r="A10" s="110" t="s">
        <v>718</v>
      </c>
      <c r="B10" s="668" t="s">
        <v>680</v>
      </c>
      <c r="C10" s="668"/>
      <c r="D10" s="663"/>
    </row>
    <row r="11" spans="1:6" ht="96" customHeight="1">
      <c r="A11" s="290" t="str">
        <f>'步驟1. 先填【114-1申請總表】第8列之B欄至CN欄'!N8</f>
        <v>低收入戶子女</v>
      </c>
      <c r="B11" s="635" t="str">
        <f>'步驟1. 先填【114-1申請總表】第8列之B欄至CN欄'!O8</f>
        <v>請照抄戶籍謄本，一個字都不能錯不能少</v>
      </c>
      <c r="C11" s="635"/>
      <c r="D11" s="663"/>
    </row>
    <row r="12" spans="1:6" ht="45" customHeight="1">
      <c r="A12" s="109" t="s">
        <v>940</v>
      </c>
      <c r="B12" s="668" t="s">
        <v>941</v>
      </c>
      <c r="C12" s="668"/>
      <c r="D12" s="109" t="s">
        <v>942</v>
      </c>
    </row>
    <row r="13" spans="1:6" ht="97.95" customHeight="1">
      <c r="A13" s="290" t="str">
        <f>'步驟1. 先填【114-1申請總表】第8列之B欄至CN欄'!P8</f>
        <v>1.助學獎學金</v>
      </c>
      <c r="B13" s="291" t="str">
        <f>'步驟1. 先填【114-1申請總表】第8列之B欄至CN欄'!Q8</f>
        <v>1：租屋</v>
      </c>
      <c r="C13" s="290" t="str">
        <f>'步驟1. 先填【114-1申請總表】第8列之B欄至CN欄'!R8</f>
        <v>10000（無費用則填0元）</v>
      </c>
      <c r="D13" s="290" t="str">
        <f>'步驟1. 先填【114-1申請總表】第8列之B欄至CN欄'!S8</f>
        <v>M</v>
      </c>
    </row>
    <row r="14" spans="1:6" ht="46.95" customHeight="1">
      <c r="A14" s="110" t="s">
        <v>943</v>
      </c>
      <c r="B14" s="110" t="s">
        <v>944</v>
      </c>
      <c r="C14" s="110" t="s">
        <v>945</v>
      </c>
      <c r="D14" s="124" t="s">
        <v>946</v>
      </c>
    </row>
    <row r="15" spans="1:6" ht="103.2" customHeight="1">
      <c r="A15" s="290" t="str">
        <f>'步驟1. 先填【114-1申請總表】第8列之B欄至CN欄'!T8</f>
        <v>英文</v>
      </c>
      <c r="B15" s="293" t="str">
        <f>'步驟1. 先填【114-1申請總表】第8列之B欄至CN欄'!U8</f>
        <v>畫畫</v>
      </c>
      <c r="C15" s="293" t="str">
        <f>'步驟1. 先填【114-1申請總表】第8列之B欄至CN欄'!V8</f>
        <v>辯論社</v>
      </c>
      <c r="D15" s="290" t="str">
        <f>'步驟1. 先填【114-1申請總表】第8列之B欄至CN欄'!W8</f>
        <v>123@gmail.com</v>
      </c>
    </row>
    <row r="16" spans="1:6" ht="49.95" customHeight="1">
      <c r="A16" s="110" t="s">
        <v>947</v>
      </c>
      <c r="B16" s="109" t="s">
        <v>948</v>
      </c>
      <c r="C16" s="109" t="s">
        <v>949</v>
      </c>
      <c r="D16" s="110" t="s">
        <v>939</v>
      </c>
    </row>
    <row r="17" spans="1:4" ht="68.400000000000006" customHeight="1">
      <c r="A17" s="294" t="str">
        <f>'步驟1. 先填【114-1申請總表】第8列之B欄至CN欄'!X8</f>
        <v>0932123456</v>
      </c>
      <c r="B17" s="294" t="str">
        <f>'步驟1. 先填【114-1申請總表】第8列之B欄至CN欄'!Y8</f>
        <v>H</v>
      </c>
      <c r="C17" s="290" t="str">
        <f>'步驟1. 先填【114-1申請總表】第8列之B欄至CN欄'!Z8</f>
        <v>Peter</v>
      </c>
      <c r="D17" s="294" t="str">
        <f>'步驟1. 先填【114-1申請總表】第8列之B欄至CN欄'!AA8</f>
        <v>breeze</v>
      </c>
    </row>
    <row r="18" spans="1:4" ht="50.4" customHeight="1">
      <c r="A18" s="110" t="s">
        <v>938</v>
      </c>
      <c r="B18" s="109" t="s">
        <v>937</v>
      </c>
      <c r="C18" s="110" t="s">
        <v>936</v>
      </c>
      <c r="D18" s="109" t="s">
        <v>935</v>
      </c>
    </row>
    <row r="19" spans="1:4" ht="57.6" customHeight="1">
      <c r="A19" s="293" t="str">
        <f>'步驟1. 先填【114-1申請總表】第8列之B欄至CN欄'!AB8</f>
        <v>許一二</v>
      </c>
      <c r="B19" s="293" t="str">
        <f>'步驟1. 先填【114-1申請總表】第8列之B欄至CN欄'!AC8</f>
        <v>T987654321</v>
      </c>
      <c r="C19" s="293" t="str">
        <f>'步驟1. 先填【114-1申請總表】第8列之B欄至CN欄'!AD8</f>
        <v>0966123456</v>
      </c>
      <c r="D19" s="293" t="str">
        <f>'步驟1. 先填【114-1申請總表】第8列之B欄至CN欄'!AE8</f>
        <v>02-12345678</v>
      </c>
    </row>
    <row r="20" spans="1:4" ht="57.6" customHeight="1">
      <c r="A20" s="233" t="s">
        <v>934</v>
      </c>
      <c r="B20" s="293" t="str">
        <f>'步驟1. 先填【114-1申請總表】第8列之B欄至CN欄'!AF8</f>
        <v>無打工</v>
      </c>
      <c r="C20" s="234"/>
      <c r="D20" s="235"/>
    </row>
    <row r="21" spans="1:4" ht="19.8">
      <c r="D21" s="105" t="s">
        <v>671</v>
      </c>
    </row>
    <row r="22" spans="1:4" ht="205.95" customHeight="1">
      <c r="A22" s="664" t="s">
        <v>890</v>
      </c>
      <c r="B22" s="664"/>
      <c r="C22" s="664"/>
      <c r="D22" s="664"/>
    </row>
    <row r="23" spans="1:4" ht="33" customHeight="1">
      <c r="A23" s="665" t="s">
        <v>674</v>
      </c>
      <c r="B23" s="666"/>
      <c r="C23" s="666"/>
      <c r="D23" s="667"/>
    </row>
    <row r="24" spans="1:4" ht="72.599999999999994" customHeight="1">
      <c r="A24" s="648" t="s">
        <v>719</v>
      </c>
      <c r="B24" s="649"/>
      <c r="C24" s="649"/>
      <c r="D24" s="650"/>
    </row>
    <row r="25" spans="1:4" ht="25.95" customHeight="1">
      <c r="A25" s="651" t="s">
        <v>1059</v>
      </c>
      <c r="B25" s="652"/>
      <c r="C25" s="652"/>
      <c r="D25" s="653"/>
    </row>
    <row r="26" spans="1:4" ht="123" customHeight="1">
      <c r="A26" s="657" t="s">
        <v>1024</v>
      </c>
      <c r="B26" s="658"/>
      <c r="C26" s="659" t="s">
        <v>1025</v>
      </c>
      <c r="D26" s="660"/>
    </row>
    <row r="27" spans="1:4" ht="40.950000000000003" customHeight="1">
      <c r="A27" s="365" t="s">
        <v>913</v>
      </c>
      <c r="B27" s="299" t="str">
        <f>'步驟1. 先填【114-1申請總表】第8列之B欄至CN欄'!AC8</f>
        <v>T987654321</v>
      </c>
      <c r="C27" s="366" t="s">
        <v>913</v>
      </c>
      <c r="D27" s="364" t="str">
        <f>'步驟1. 先填【114-1申請總表】第8列之B欄至CN欄'!L8</f>
        <v>T123456789</v>
      </c>
    </row>
    <row r="28" spans="1:4" ht="34.200000000000003" customHeight="1">
      <c r="A28" s="633" t="s">
        <v>1140</v>
      </c>
      <c r="B28" s="661"/>
      <c r="C28" s="662" t="s">
        <v>1141</v>
      </c>
      <c r="D28" s="634"/>
    </row>
    <row r="29" spans="1:4" ht="36.6" customHeight="1">
      <c r="A29" s="654" t="s">
        <v>311</v>
      </c>
      <c r="B29" s="655"/>
      <c r="C29" s="655"/>
      <c r="D29" s="656"/>
    </row>
    <row r="30" spans="1:4" ht="31.2" customHeight="1">
      <c r="A30" s="638" t="s">
        <v>1026</v>
      </c>
      <c r="B30" s="638"/>
      <c r="C30" s="638"/>
      <c r="D30" s="638"/>
    </row>
    <row r="31" spans="1:4" ht="49.95" customHeight="1">
      <c r="A31" s="102" t="s">
        <v>927</v>
      </c>
      <c r="B31" s="102" t="s">
        <v>928</v>
      </c>
      <c r="C31" s="103" t="s">
        <v>929</v>
      </c>
      <c r="D31" s="102" t="s">
        <v>930</v>
      </c>
    </row>
    <row r="32" spans="1:4" ht="63.6" customHeight="1">
      <c r="A32" s="294" t="str">
        <f>'步驟1. 先填【114-1申請總表】第8列之B欄至CN欄'!AG8</f>
        <v>請填寫113-1學期校外獲獎資料（不含揚鷹獎勵金跟校內獎助學金）</v>
      </c>
      <c r="B32" s="293" t="str">
        <f>'步驟1. 先填【114-1申請總表】第8列之B欄至CN欄'!AH8</f>
        <v>行天宮助學金</v>
      </c>
      <c r="C32" s="293">
        <f>'步驟1. 先填【114-1申請總表】第8列之B欄至CN欄'!AI8</f>
        <v>10000</v>
      </c>
      <c r="D32" s="293" t="str">
        <f>'步驟1. 先填【114-1申請總表】第8列之B欄至CN欄'!AJ8</f>
        <v>1學期</v>
      </c>
    </row>
    <row r="33" spans="1:4" ht="48.6" customHeight="1">
      <c r="A33" s="102" t="s">
        <v>931</v>
      </c>
      <c r="B33" s="102" t="s">
        <v>932</v>
      </c>
      <c r="C33" s="705" t="s">
        <v>933</v>
      </c>
      <c r="D33" s="706"/>
    </row>
    <row r="34" spans="1:4" ht="60" customHeight="1">
      <c r="A34" s="294" t="str">
        <f>'步驟1. 先填【114-1申請總表】第8列之B欄至CN欄'!AK8</f>
        <v>2024/10/1</v>
      </c>
      <c r="B34" s="294" t="str">
        <f>'步驟1. 先填【114-1申請總表】第8列之B欄至CN欄'!AL8</f>
        <v>2024/10/2</v>
      </c>
      <c r="C34" s="707" t="str">
        <f>'步驟1. 先填【114-1申請總表】第8列之B欄至CN欄'!AM8</f>
        <v>1次性補助</v>
      </c>
      <c r="D34" s="708"/>
    </row>
    <row r="35" spans="1:4" ht="32.4" customHeight="1">
      <c r="A35" s="638" t="s">
        <v>312</v>
      </c>
      <c r="B35" s="638"/>
      <c r="C35" s="638"/>
      <c r="D35" s="638"/>
    </row>
    <row r="36" spans="1:4" ht="90.6" customHeight="1">
      <c r="A36" s="104" t="s">
        <v>924</v>
      </c>
      <c r="B36" s="635" t="str">
        <f>'步驟1. 先填【114-1申請總表】第8列之B欄至CN欄'!AN8</f>
        <v>列印時如無法完全印出無妨，會以電子檔內容為準。範例：一家五口，父逝，依靠母親擔任OO職務，月入3萬元獨力支撐經濟，3名子女在學，需學生打工或申請獎助學金自籌學費、生活費，希望錄取廣源助學金，以減輕負擔有較多時間在大學探索或讀書</v>
      </c>
      <c r="C36" s="636"/>
      <c r="D36" s="636"/>
    </row>
    <row r="37" spans="1:4" ht="66" customHeight="1">
      <c r="A37" s="104" t="s">
        <v>925</v>
      </c>
      <c r="B37" s="636" t="str">
        <f>'步驟1. 先填【114-1申請總表】第8列之B欄至CN欄'!AO8</f>
        <v>範例勿抄：熱心助人，認真向學。</v>
      </c>
      <c r="C37" s="636"/>
      <c r="D37" s="636"/>
    </row>
    <row r="38" spans="1:4" ht="73.2" customHeight="1">
      <c r="A38" s="104" t="s">
        <v>1165</v>
      </c>
      <c r="B38" s="636" t="str">
        <f>'步驟1. 先填【114-1申請總表】第8列之B欄至CN欄'!AP8</f>
        <v xml:space="preserve"> </v>
      </c>
      <c r="C38" s="636"/>
      <c r="D38" s="636"/>
    </row>
    <row r="39" spans="1:4" ht="90" customHeight="1">
      <c r="A39" s="104" t="s">
        <v>926</v>
      </c>
      <c r="B39" s="635" t="str">
        <f>'步驟1. 先填【114-1申請總表】第8列之B欄至CN欄'!AQ8</f>
        <v>113學年有競賽獲獎或上媒體新聞報導才寫，並需附上佐證資料</v>
      </c>
      <c r="C39" s="636"/>
      <c r="D39" s="636"/>
    </row>
    <row r="40" spans="1:4" ht="21.6" customHeight="1">
      <c r="D40" s="62" t="s">
        <v>672</v>
      </c>
    </row>
    <row r="41" spans="1:4" ht="31.2" customHeight="1">
      <c r="A41" s="638" t="s">
        <v>313</v>
      </c>
      <c r="B41" s="638"/>
      <c r="C41" s="638"/>
      <c r="D41" s="638"/>
    </row>
    <row r="42" spans="1:4" ht="82.95" customHeight="1">
      <c r="A42" s="637" t="s">
        <v>1138</v>
      </c>
      <c r="B42" s="637"/>
      <c r="C42" s="637"/>
      <c r="D42" s="637"/>
    </row>
    <row r="43" spans="1:4" ht="29.4" customHeight="1">
      <c r="A43" s="638" t="s">
        <v>314</v>
      </c>
      <c r="B43" s="638"/>
      <c r="C43" s="638"/>
      <c r="D43" s="638"/>
    </row>
    <row r="44" spans="1:4" ht="59.4" customHeight="1">
      <c r="A44" s="637" t="s">
        <v>1139</v>
      </c>
      <c r="B44" s="637"/>
      <c r="C44" s="637"/>
      <c r="D44" s="637"/>
    </row>
    <row r="45" spans="1:4" ht="33" customHeight="1">
      <c r="A45" s="640" t="s">
        <v>723</v>
      </c>
      <c r="B45" s="640"/>
      <c r="C45" s="640"/>
      <c r="D45" s="640"/>
    </row>
    <row r="46" spans="1:4" ht="61.95" customHeight="1">
      <c r="A46" s="641" t="s">
        <v>1060</v>
      </c>
      <c r="B46" s="641"/>
      <c r="C46" s="641"/>
      <c r="D46" s="641"/>
    </row>
    <row r="47" spans="1:4" ht="35.4" customHeight="1">
      <c r="A47" s="630" t="s">
        <v>724</v>
      </c>
      <c r="B47" s="630"/>
      <c r="C47" s="630"/>
      <c r="D47" s="630"/>
    </row>
    <row r="48" spans="1:4" ht="63" customHeight="1">
      <c r="A48" s="639" t="s">
        <v>1142</v>
      </c>
      <c r="B48" s="639"/>
      <c r="C48" s="639"/>
      <c r="D48" s="639"/>
    </row>
    <row r="49" spans="1:4" ht="35.4" customHeight="1">
      <c r="A49" s="700" t="s">
        <v>917</v>
      </c>
      <c r="B49" s="700"/>
      <c r="C49" s="700" t="s">
        <v>918</v>
      </c>
      <c r="D49" s="700"/>
    </row>
    <row r="50" spans="1:4" s="53" customFormat="1" ht="82.95" customHeight="1">
      <c r="A50" s="642">
        <f>'步驟1. 先填【114-1申請總表】第8列之B欄至CN欄'!BC8</f>
        <v>0</v>
      </c>
      <c r="B50" s="642"/>
      <c r="C50" s="642" t="str">
        <f>'步驟1. 先填【114-1申請總表】第8列之B欄至CN欄'!BD8</f>
        <v xml:space="preserve"> </v>
      </c>
      <c r="D50" s="642"/>
    </row>
    <row r="51" spans="1:4" ht="33" customHeight="1">
      <c r="A51" s="640" t="s">
        <v>681</v>
      </c>
      <c r="B51" s="640"/>
      <c r="C51" s="640"/>
      <c r="D51" s="640"/>
    </row>
    <row r="52" spans="1:4" ht="80.400000000000006" customHeight="1">
      <c r="A52" s="641" t="s">
        <v>919</v>
      </c>
      <c r="B52" s="641"/>
      <c r="C52" s="641"/>
      <c r="D52" s="641"/>
    </row>
    <row r="53" spans="1:4" ht="34.200000000000003" customHeight="1">
      <c r="A53" s="630" t="s">
        <v>722</v>
      </c>
      <c r="B53" s="630"/>
      <c r="C53" s="630"/>
      <c r="D53" s="630"/>
    </row>
    <row r="54" spans="1:4" s="53" customFormat="1" ht="59.4" customHeight="1">
      <c r="A54" s="125" t="s">
        <v>920</v>
      </c>
      <c r="B54" s="125" t="s">
        <v>921</v>
      </c>
      <c r="C54" s="125" t="s">
        <v>922</v>
      </c>
      <c r="D54" s="125" t="s">
        <v>923</v>
      </c>
    </row>
    <row r="55" spans="1:4" s="53" customFormat="1" ht="59.4" customHeight="1">
      <c r="A55" s="296" t="str">
        <f>'步驟1. 先填【114-1申請總表】第8列之B欄至CN欄'!BE8</f>
        <v xml:space="preserve"> </v>
      </c>
      <c r="B55" s="297" t="str">
        <f>'步驟1. 先填【114-1申請總表】第8列之B欄至CN欄'!BF8</f>
        <v xml:space="preserve"> </v>
      </c>
      <c r="C55" s="296">
        <f>'步驟1. 先填【114-1申請總表】第8列之B欄至CN欄'!BG8</f>
        <v>0</v>
      </c>
      <c r="D55" s="298">
        <f>'步驟1. 先填【114-1申請總表】第8列之B欄至CN欄'!BH8</f>
        <v>0</v>
      </c>
    </row>
    <row r="56" spans="1:4" ht="165" customHeight="1">
      <c r="A56" s="627" t="s">
        <v>1061</v>
      </c>
      <c r="B56" s="628"/>
      <c r="C56" s="628"/>
      <c r="D56" s="629"/>
    </row>
    <row r="57" spans="1:4" ht="105" customHeight="1">
      <c r="A57" s="631" t="s">
        <v>1024</v>
      </c>
      <c r="B57" s="632"/>
      <c r="C57" s="631" t="s">
        <v>1025</v>
      </c>
      <c r="D57" s="632"/>
    </row>
    <row r="58" spans="1:4" ht="39.6" customHeight="1">
      <c r="A58" s="285" t="s">
        <v>913</v>
      </c>
      <c r="B58" s="300" t="str">
        <f>'步驟1. 先填【114-1申請總表】第8列之B欄至CN欄'!AC8</f>
        <v>T987654321</v>
      </c>
      <c r="C58" s="285" t="s">
        <v>913</v>
      </c>
      <c r="D58" s="300" t="str">
        <f>'步驟1. 先填【114-1申請總表】第8列之B欄至CN欄'!L8</f>
        <v>T123456789</v>
      </c>
    </row>
    <row r="59" spans="1:4" ht="34.200000000000003" customHeight="1">
      <c r="A59" s="633" t="s">
        <v>1140</v>
      </c>
      <c r="B59" s="634"/>
      <c r="C59" s="633" t="s">
        <v>1141</v>
      </c>
      <c r="D59" s="634"/>
    </row>
    <row r="60" spans="1:4" ht="30" customHeight="1">
      <c r="A60" s="630" t="s">
        <v>310</v>
      </c>
      <c r="B60" s="630"/>
      <c r="C60" s="630"/>
      <c r="D60" s="630"/>
    </row>
    <row r="61" spans="1:4" ht="21.6" customHeight="1">
      <c r="A61" s="54"/>
      <c r="B61" s="54"/>
      <c r="C61" s="54"/>
      <c r="D61" s="106" t="s">
        <v>673</v>
      </c>
    </row>
    <row r="62" spans="1:4" ht="63.6" customHeight="1">
      <c r="A62" s="669" t="s">
        <v>315</v>
      </c>
      <c r="B62" s="670"/>
      <c r="C62" s="670"/>
      <c r="D62" s="671"/>
    </row>
    <row r="63" spans="1:4" ht="408.6" customHeight="1">
      <c r="A63" s="673" t="s">
        <v>1042</v>
      </c>
      <c r="B63" s="674"/>
      <c r="C63" s="674"/>
      <c r="D63" s="675"/>
    </row>
    <row r="64" spans="1:4" ht="391.2" customHeight="1">
      <c r="A64" s="673"/>
      <c r="B64" s="674"/>
      <c r="C64" s="674"/>
      <c r="D64" s="675"/>
    </row>
    <row r="65" spans="1:4" ht="109.95" customHeight="1">
      <c r="A65" s="352" t="s">
        <v>1004</v>
      </c>
      <c r="B65" s="353" t="str">
        <f>'步驟1. 先填【114-1申請總表】第8列之B欄至CN欄'!L8</f>
        <v>T123456789</v>
      </c>
      <c r="C65" s="683" t="s">
        <v>1023</v>
      </c>
      <c r="D65" s="684"/>
    </row>
    <row r="66" spans="1:4" ht="41.4" customHeight="1">
      <c r="A66" s="680" t="s">
        <v>1145</v>
      </c>
      <c r="B66" s="681"/>
      <c r="C66" s="681"/>
      <c r="D66" s="682"/>
    </row>
    <row r="67" spans="1:4" ht="131.4" customHeight="1">
      <c r="A67" s="352" t="s">
        <v>1003</v>
      </c>
      <c r="B67" s="353" t="str">
        <f>'步驟1. 先填【114-1申請總表】第8列之B欄至CN欄'!AC8</f>
        <v>T987654321</v>
      </c>
      <c r="C67" s="683" t="s">
        <v>1022</v>
      </c>
      <c r="D67" s="684"/>
    </row>
    <row r="68" spans="1:4" ht="33.6" customHeight="1">
      <c r="A68" s="677" t="s">
        <v>1143</v>
      </c>
      <c r="B68" s="678"/>
      <c r="C68" s="678"/>
      <c r="D68" s="679"/>
    </row>
    <row r="69" spans="1:4" ht="22.95" customHeight="1">
      <c r="A69" s="672" t="s">
        <v>310</v>
      </c>
      <c r="B69" s="672"/>
      <c r="C69" s="672"/>
      <c r="D69" s="672"/>
    </row>
    <row r="70" spans="1:4" ht="19.8">
      <c r="D70" s="105" t="s">
        <v>675</v>
      </c>
    </row>
    <row r="71" spans="1:4" ht="95.4" customHeight="1">
      <c r="A71" s="681" t="s">
        <v>1144</v>
      </c>
      <c r="B71" s="681"/>
      <c r="C71" s="681"/>
      <c r="D71" s="681"/>
    </row>
    <row r="72" spans="1:4" ht="361.2" customHeight="1">
      <c r="A72" s="685" t="s">
        <v>1018</v>
      </c>
      <c r="B72" s="686"/>
      <c r="C72" s="686"/>
      <c r="D72" s="687"/>
    </row>
    <row r="73" spans="1:4" ht="237" customHeight="1">
      <c r="A73" s="688" t="s">
        <v>1111</v>
      </c>
      <c r="B73" s="688"/>
      <c r="C73" s="688"/>
      <c r="D73" s="688"/>
    </row>
    <row r="74" spans="1:4" ht="42.6" customHeight="1">
      <c r="A74" s="369" t="s">
        <v>1038</v>
      </c>
      <c r="B74" s="368"/>
      <c r="C74" s="368"/>
      <c r="D74" s="368"/>
    </row>
    <row r="75" spans="1:4" ht="66" customHeight="1">
      <c r="A75" s="370" t="s">
        <v>1037</v>
      </c>
      <c r="B75" s="688"/>
      <c r="C75" s="688"/>
      <c r="D75" s="688"/>
    </row>
    <row r="76" spans="1:4" ht="42" customHeight="1">
      <c r="A76" s="367" t="s">
        <v>1021</v>
      </c>
      <c r="B76" s="689" t="str">
        <f>'步驟1. 先填【114-1申請總表】第8列之B欄至CN欄'!L8</f>
        <v>T123456789</v>
      </c>
      <c r="C76" s="689"/>
      <c r="D76" s="689"/>
    </row>
    <row r="77" spans="1:4" ht="39.6" customHeight="1">
      <c r="A77" s="367" t="s">
        <v>1019</v>
      </c>
      <c r="B77" s="689" t="str">
        <f>'步驟1. 先填【114-1申請總表】第8列之B欄至CN欄'!O8</f>
        <v>請照抄戶籍謄本，一個字都不能錯不能少</v>
      </c>
      <c r="C77" s="688"/>
      <c r="D77" s="688"/>
    </row>
    <row r="78" spans="1:4" ht="52.2" customHeight="1">
      <c r="A78" s="367" t="s">
        <v>1020</v>
      </c>
      <c r="B78" s="689" t="str">
        <f>'步驟1. 先填【114-1申請總表】第8列之B欄至CN欄'!X8</f>
        <v>0932123456</v>
      </c>
      <c r="C78" s="688"/>
      <c r="D78" s="688"/>
    </row>
    <row r="79" spans="1:4" ht="42.6" customHeight="1">
      <c r="A79" s="690" t="s">
        <v>1062</v>
      </c>
      <c r="B79" s="690"/>
      <c r="C79" s="690"/>
      <c r="D79" s="690"/>
    </row>
    <row r="80" spans="1:4" ht="73.2" customHeight="1">
      <c r="A80" s="688" t="s">
        <v>1031</v>
      </c>
      <c r="B80" s="688"/>
      <c r="C80" s="691"/>
      <c r="D80" s="691"/>
    </row>
    <row r="81" spans="1:4" ht="47.4" customHeight="1">
      <c r="A81" s="367" t="s">
        <v>1029</v>
      </c>
      <c r="B81" s="689" t="str">
        <f>'步驟1. 先填【114-1申請總表】第8列之B欄至CN欄'!AC8</f>
        <v>T987654321</v>
      </c>
      <c r="C81" s="688"/>
      <c r="D81" s="688"/>
    </row>
    <row r="82" spans="1:4" ht="41.4" customHeight="1">
      <c r="A82" s="367" t="s">
        <v>1030</v>
      </c>
      <c r="B82" s="689" t="str">
        <f>'步驟1. 先填【114-1申請總表】第8列之B欄至CN欄'!AD8</f>
        <v>0966123456</v>
      </c>
      <c r="C82" s="688"/>
      <c r="D82" s="688"/>
    </row>
    <row r="83" spans="1:4" ht="40.200000000000003" customHeight="1">
      <c r="A83" s="688" t="s">
        <v>1146</v>
      </c>
      <c r="B83" s="688"/>
      <c r="C83" s="688"/>
      <c r="D83" s="688"/>
    </row>
    <row r="84" spans="1:4" ht="19.8">
      <c r="D84" s="106" t="s">
        <v>1039</v>
      </c>
    </row>
    <row r="85" spans="1:4" ht="30.6" customHeight="1">
      <c r="A85" s="676" t="s">
        <v>676</v>
      </c>
      <c r="B85" s="676"/>
      <c r="C85" s="676"/>
      <c r="D85" s="676"/>
    </row>
    <row r="86" spans="1:4" ht="34.200000000000003" customHeight="1">
      <c r="A86" s="630" t="s">
        <v>1005</v>
      </c>
      <c r="B86" s="630"/>
      <c r="C86" s="630"/>
      <c r="D86" s="630"/>
    </row>
    <row r="87" spans="1:4" ht="52.2" customHeight="1">
      <c r="A87" s="641" t="s">
        <v>1006</v>
      </c>
      <c r="B87" s="641"/>
      <c r="C87" s="641"/>
      <c r="D87" s="641"/>
    </row>
    <row r="88" spans="1:4" ht="31.2" customHeight="1">
      <c r="A88" s="639" t="s">
        <v>1147</v>
      </c>
      <c r="B88" s="639"/>
      <c r="C88" s="639"/>
      <c r="D88" s="639"/>
    </row>
    <row r="89" spans="1:4" ht="27.6" customHeight="1">
      <c r="A89" s="639" t="s">
        <v>1149</v>
      </c>
      <c r="B89" s="639"/>
      <c r="C89" s="639"/>
      <c r="D89" s="639"/>
    </row>
    <row r="90" spans="1:4" ht="78.599999999999994" customHeight="1">
      <c r="A90" s="693" t="s">
        <v>1148</v>
      </c>
      <c r="B90" s="693"/>
      <c r="C90" s="693"/>
      <c r="D90" s="693"/>
    </row>
    <row r="91" spans="1:4" ht="36.6" customHeight="1">
      <c r="A91" s="694" t="s">
        <v>1007</v>
      </c>
      <c r="B91" s="695"/>
      <c r="C91" s="695"/>
      <c r="D91" s="696"/>
    </row>
    <row r="92" spans="1:4" ht="30" customHeight="1">
      <c r="A92" s="697" t="s">
        <v>1008</v>
      </c>
      <c r="B92" s="697"/>
      <c r="C92" s="698" t="s">
        <v>1009</v>
      </c>
      <c r="D92" s="698"/>
    </row>
    <row r="93" spans="1:4" ht="26.4" customHeight="1">
      <c r="A93" s="288" t="s">
        <v>327</v>
      </c>
      <c r="B93" s="354" t="s">
        <v>328</v>
      </c>
      <c r="C93" s="355" t="s">
        <v>327</v>
      </c>
      <c r="D93" s="356" t="s">
        <v>357</v>
      </c>
    </row>
    <row r="94" spans="1:4" ht="24.6">
      <c r="A94" s="357">
        <v>1</v>
      </c>
      <c r="B94" s="358" t="s">
        <v>329</v>
      </c>
      <c r="C94" s="355">
        <v>1</v>
      </c>
      <c r="D94" s="356" t="s">
        <v>358</v>
      </c>
    </row>
    <row r="95" spans="1:4" ht="24.6">
      <c r="A95" s="357">
        <v>2</v>
      </c>
      <c r="B95" s="358" t="s">
        <v>330</v>
      </c>
      <c r="C95" s="355">
        <v>2</v>
      </c>
      <c r="D95" s="356" t="s">
        <v>359</v>
      </c>
    </row>
    <row r="96" spans="1:4" ht="25.2" thickBot="1">
      <c r="A96" s="359">
        <v>3</v>
      </c>
      <c r="B96" s="360" t="s">
        <v>331</v>
      </c>
      <c r="C96" s="361">
        <v>3</v>
      </c>
      <c r="D96" s="362" t="s">
        <v>360</v>
      </c>
    </row>
    <row r="97" spans="1:4" ht="25.2" thickBot="1">
      <c r="A97" s="359">
        <v>4</v>
      </c>
      <c r="B97" s="360" t="s">
        <v>332</v>
      </c>
      <c r="C97" s="361">
        <v>4</v>
      </c>
      <c r="D97" s="362" t="s">
        <v>361</v>
      </c>
    </row>
    <row r="98" spans="1:4" ht="25.2" thickBot="1">
      <c r="A98" s="359">
        <v>5</v>
      </c>
      <c r="B98" s="360" t="s">
        <v>333</v>
      </c>
      <c r="C98" s="361">
        <v>5</v>
      </c>
      <c r="D98" s="362" t="s">
        <v>362</v>
      </c>
    </row>
    <row r="99" spans="1:4" ht="25.2" thickBot="1">
      <c r="A99" s="359">
        <v>6</v>
      </c>
      <c r="B99" s="360" t="s">
        <v>334</v>
      </c>
      <c r="C99" s="361">
        <v>6</v>
      </c>
      <c r="D99" s="362" t="s">
        <v>363</v>
      </c>
    </row>
    <row r="100" spans="1:4" ht="55.2" customHeight="1" thickBot="1">
      <c r="A100" s="359">
        <v>7</v>
      </c>
      <c r="B100" s="360" t="s">
        <v>335</v>
      </c>
      <c r="C100" s="361">
        <v>7</v>
      </c>
      <c r="D100" s="362" t="s">
        <v>364</v>
      </c>
    </row>
    <row r="101" spans="1:4" ht="25.2" thickBot="1">
      <c r="A101" s="359">
        <v>8</v>
      </c>
      <c r="B101" s="360" t="s">
        <v>336</v>
      </c>
      <c r="C101" s="361">
        <v>8</v>
      </c>
      <c r="D101" s="362" t="s">
        <v>365</v>
      </c>
    </row>
    <row r="102" spans="1:4" ht="25.2" thickBot="1">
      <c r="A102" s="359">
        <v>9</v>
      </c>
      <c r="B102" s="360" t="s">
        <v>337</v>
      </c>
      <c r="C102" s="361">
        <v>9</v>
      </c>
      <c r="D102" s="362" t="s">
        <v>366</v>
      </c>
    </row>
    <row r="103" spans="1:4" ht="25.2" thickBot="1">
      <c r="A103" s="359">
        <v>10</v>
      </c>
      <c r="B103" s="360" t="s">
        <v>338</v>
      </c>
      <c r="C103" s="361">
        <v>10</v>
      </c>
      <c r="D103" s="362" t="s">
        <v>367</v>
      </c>
    </row>
    <row r="104" spans="1:4" ht="25.2" thickBot="1">
      <c r="A104" s="359">
        <v>11</v>
      </c>
      <c r="B104" s="360" t="s">
        <v>339</v>
      </c>
      <c r="C104" s="361">
        <v>11</v>
      </c>
      <c r="D104" s="362" t="s">
        <v>368</v>
      </c>
    </row>
    <row r="105" spans="1:4" ht="25.2" thickBot="1">
      <c r="A105" s="359">
        <v>12</v>
      </c>
      <c r="B105" s="360" t="s">
        <v>340</v>
      </c>
      <c r="C105" s="361">
        <v>12</v>
      </c>
      <c r="D105" s="362" t="s">
        <v>369</v>
      </c>
    </row>
    <row r="106" spans="1:4" ht="25.2" thickBot="1">
      <c r="A106" s="359">
        <v>13</v>
      </c>
      <c r="B106" s="360" t="s">
        <v>341</v>
      </c>
      <c r="C106" s="361">
        <v>13</v>
      </c>
      <c r="D106" s="362" t="s">
        <v>370</v>
      </c>
    </row>
    <row r="107" spans="1:4" ht="25.2" thickBot="1">
      <c r="A107" s="359">
        <v>14</v>
      </c>
      <c r="B107" s="360" t="s">
        <v>342</v>
      </c>
      <c r="C107" s="361">
        <v>14</v>
      </c>
      <c r="D107" s="362" t="s">
        <v>371</v>
      </c>
    </row>
    <row r="108" spans="1:4" ht="49.8" thickBot="1">
      <c r="A108" s="359">
        <v>15</v>
      </c>
      <c r="B108" s="360" t="s">
        <v>343</v>
      </c>
      <c r="C108" s="361">
        <v>15</v>
      </c>
      <c r="D108" s="362" t="s">
        <v>372</v>
      </c>
    </row>
    <row r="109" spans="1:4" ht="25.2" thickBot="1">
      <c r="A109" s="359">
        <v>16</v>
      </c>
      <c r="B109" s="360" t="s">
        <v>344</v>
      </c>
      <c r="C109" s="361">
        <v>16</v>
      </c>
      <c r="D109" s="362" t="s">
        <v>373</v>
      </c>
    </row>
    <row r="110" spans="1:4" ht="49.8" thickBot="1">
      <c r="A110" s="359">
        <v>17</v>
      </c>
      <c r="B110" s="360" t="s">
        <v>345</v>
      </c>
      <c r="C110" s="361">
        <v>17</v>
      </c>
      <c r="D110" s="362" t="s">
        <v>374</v>
      </c>
    </row>
    <row r="111" spans="1:4" ht="25.2" thickBot="1">
      <c r="A111" s="359">
        <v>18</v>
      </c>
      <c r="B111" s="360" t="s">
        <v>346</v>
      </c>
      <c r="C111" s="361">
        <v>18</v>
      </c>
      <c r="D111" s="362" t="s">
        <v>375</v>
      </c>
    </row>
    <row r="112" spans="1:4" ht="49.8" thickBot="1">
      <c r="A112" s="359">
        <v>19</v>
      </c>
      <c r="B112" s="360" t="s">
        <v>347</v>
      </c>
      <c r="C112" s="361">
        <v>19</v>
      </c>
      <c r="D112" s="362" t="s">
        <v>376</v>
      </c>
    </row>
    <row r="113" spans="1:4" ht="49.8" thickBot="1">
      <c r="A113" s="359">
        <v>20</v>
      </c>
      <c r="B113" s="360" t="s">
        <v>348</v>
      </c>
      <c r="C113" s="361">
        <v>20</v>
      </c>
      <c r="D113" s="362" t="s">
        <v>377</v>
      </c>
    </row>
    <row r="114" spans="1:4" ht="25.2" thickBot="1">
      <c r="A114" s="359">
        <v>21</v>
      </c>
      <c r="B114" s="360" t="s">
        <v>349</v>
      </c>
      <c r="C114" s="361">
        <v>21</v>
      </c>
      <c r="D114" s="362" t="s">
        <v>378</v>
      </c>
    </row>
    <row r="115" spans="1:4" ht="25.2" thickBot="1">
      <c r="A115" s="359">
        <v>22</v>
      </c>
      <c r="B115" s="360" t="s">
        <v>350</v>
      </c>
      <c r="C115" s="361">
        <v>22</v>
      </c>
      <c r="D115" s="362" t="s">
        <v>379</v>
      </c>
    </row>
    <row r="116" spans="1:4" ht="25.2" thickBot="1">
      <c r="A116" s="359">
        <v>23</v>
      </c>
      <c r="B116" s="360" t="s">
        <v>351</v>
      </c>
      <c r="C116" s="363"/>
      <c r="D116" s="363"/>
    </row>
    <row r="117" spans="1:4" ht="25.2" thickBot="1">
      <c r="A117" s="359">
        <v>24</v>
      </c>
      <c r="B117" s="360" t="s">
        <v>352</v>
      </c>
      <c r="C117" s="363"/>
      <c r="D117" s="363"/>
    </row>
    <row r="118" spans="1:4" ht="25.2" thickBot="1">
      <c r="A118" s="359">
        <v>25</v>
      </c>
      <c r="B118" s="360" t="s">
        <v>353</v>
      </c>
      <c r="C118" s="363"/>
      <c r="D118" s="363"/>
    </row>
    <row r="119" spans="1:4" ht="25.2" thickBot="1">
      <c r="A119" s="359">
        <v>26</v>
      </c>
      <c r="B119" s="360" t="s">
        <v>354</v>
      </c>
      <c r="C119" s="363"/>
      <c r="D119" s="363"/>
    </row>
    <row r="120" spans="1:4" ht="25.2" thickBot="1">
      <c r="A120" s="359">
        <v>27</v>
      </c>
      <c r="B120" s="360" t="s">
        <v>355</v>
      </c>
      <c r="C120" s="363"/>
      <c r="D120" s="363"/>
    </row>
    <row r="121" spans="1:4" ht="25.2" thickBot="1">
      <c r="A121" s="359">
        <v>28</v>
      </c>
      <c r="B121" s="360" t="s">
        <v>356</v>
      </c>
      <c r="C121" s="363"/>
      <c r="D121" s="363"/>
    </row>
    <row r="122" spans="1:4" ht="27" customHeight="1">
      <c r="D122" s="105" t="s">
        <v>1040</v>
      </c>
    </row>
    <row r="123" spans="1:4" s="62" customFormat="1" ht="32.4" customHeight="1">
      <c r="A123" s="712" t="s">
        <v>698</v>
      </c>
      <c r="B123" s="712"/>
      <c r="C123" s="712"/>
      <c r="D123" s="712"/>
    </row>
    <row r="124" spans="1:4" s="62" customFormat="1" ht="31.2" customHeight="1">
      <c r="A124" s="711" t="s">
        <v>700</v>
      </c>
      <c r="B124" s="711"/>
      <c r="C124" s="711"/>
      <c r="D124" s="711"/>
    </row>
    <row r="125" spans="1:4" s="62" customFormat="1" ht="27.6" customHeight="1">
      <c r="A125" s="630" t="s">
        <v>699</v>
      </c>
      <c r="B125" s="630"/>
      <c r="C125" s="630"/>
      <c r="D125" s="630"/>
    </row>
    <row r="126" spans="1:4" s="62" customFormat="1" ht="30.6" customHeight="1">
      <c r="A126" s="693" t="s">
        <v>701</v>
      </c>
      <c r="B126" s="693"/>
      <c r="C126" s="693"/>
      <c r="D126" s="693"/>
    </row>
    <row r="127" spans="1:4" s="62" customFormat="1" ht="52.95" customHeight="1">
      <c r="A127" s="693" t="s">
        <v>725</v>
      </c>
      <c r="B127" s="693"/>
      <c r="C127" s="693"/>
      <c r="D127" s="693"/>
    </row>
    <row r="128" spans="1:4" s="62" customFormat="1" ht="28.2" customHeight="1">
      <c r="A128" s="693" t="s">
        <v>702</v>
      </c>
      <c r="B128" s="693"/>
      <c r="C128" s="693"/>
      <c r="D128" s="693"/>
    </row>
    <row r="129" spans="1:4" s="62" customFormat="1" ht="30" customHeight="1">
      <c r="A129" s="693" t="s">
        <v>703</v>
      </c>
      <c r="B129" s="693"/>
      <c r="C129" s="693"/>
      <c r="D129" s="693"/>
    </row>
    <row r="130" spans="1:4" s="62" customFormat="1" ht="30" customHeight="1">
      <c r="A130" s="699" t="s">
        <v>691</v>
      </c>
      <c r="B130" s="699"/>
      <c r="C130" s="699"/>
      <c r="D130" s="699"/>
    </row>
    <row r="131" spans="1:4" s="62" customFormat="1" ht="27.6" customHeight="1">
      <c r="A131" s="692" t="s">
        <v>1150</v>
      </c>
      <c r="B131" s="692"/>
      <c r="C131" s="692"/>
      <c r="D131" s="692"/>
    </row>
    <row r="132" spans="1:4" s="62" customFormat="1" ht="27.6" customHeight="1">
      <c r="A132" s="692" t="s">
        <v>1151</v>
      </c>
      <c r="B132" s="692"/>
      <c r="C132" s="692"/>
      <c r="D132" s="692"/>
    </row>
    <row r="133" spans="1:4" s="62" customFormat="1" ht="27.6" customHeight="1">
      <c r="A133" s="692" t="s">
        <v>1152</v>
      </c>
      <c r="B133" s="692"/>
      <c r="C133" s="692"/>
      <c r="D133" s="692"/>
    </row>
    <row r="134" spans="1:4" s="62" customFormat="1" ht="27.6" customHeight="1">
      <c r="A134" s="692" t="s">
        <v>1153</v>
      </c>
      <c r="B134" s="692"/>
      <c r="C134" s="692"/>
      <c r="D134" s="692"/>
    </row>
    <row r="135" spans="1:4" s="62" customFormat="1" ht="51.6" customHeight="1">
      <c r="A135" s="637" t="s">
        <v>1166</v>
      </c>
      <c r="B135" s="637"/>
      <c r="C135" s="637"/>
      <c r="D135" s="637"/>
    </row>
    <row r="136" spans="1:4" s="62" customFormat="1" ht="30" customHeight="1">
      <c r="A136" s="692" t="s">
        <v>1154</v>
      </c>
      <c r="B136" s="692"/>
      <c r="C136" s="692"/>
      <c r="D136" s="692"/>
    </row>
    <row r="137" spans="1:4" s="62" customFormat="1" ht="53.4" customHeight="1">
      <c r="A137" s="693" t="s">
        <v>1155</v>
      </c>
      <c r="B137" s="693"/>
      <c r="C137" s="693"/>
      <c r="D137" s="693"/>
    </row>
    <row r="138" spans="1:4" s="62" customFormat="1" ht="30" customHeight="1">
      <c r="A138" s="659" t="s">
        <v>1156</v>
      </c>
      <c r="B138" s="659"/>
      <c r="C138" s="659"/>
      <c r="D138" s="659"/>
    </row>
    <row r="139" spans="1:4" s="62" customFormat="1" ht="30" customHeight="1">
      <c r="A139" s="659" t="s">
        <v>1157</v>
      </c>
      <c r="B139" s="659"/>
      <c r="C139" s="659"/>
      <c r="D139" s="659"/>
    </row>
    <row r="140" spans="1:4" s="62" customFormat="1" ht="52.95" customHeight="1">
      <c r="A140" s="693" t="s">
        <v>1158</v>
      </c>
      <c r="B140" s="693"/>
      <c r="C140" s="693"/>
      <c r="D140" s="693"/>
    </row>
    <row r="141" spans="1:4" s="62" customFormat="1" ht="28.95" customHeight="1">
      <c r="A141" s="693" t="s">
        <v>1159</v>
      </c>
      <c r="B141" s="693"/>
      <c r="C141" s="693"/>
      <c r="D141" s="693"/>
    </row>
    <row r="142" spans="1:4" s="62" customFormat="1" ht="26.4" customHeight="1">
      <c r="A142" s="710" t="s">
        <v>692</v>
      </c>
      <c r="B142" s="710"/>
      <c r="C142" s="710"/>
      <c r="D142" s="710"/>
    </row>
    <row r="143" spans="1:4" s="62" customFormat="1" ht="28.95" customHeight="1">
      <c r="A143" s="711" t="s">
        <v>1002</v>
      </c>
      <c r="B143" s="711"/>
      <c r="C143" s="711"/>
      <c r="D143" s="711"/>
    </row>
    <row r="144" spans="1:4" s="62" customFormat="1" ht="121.95" customHeight="1">
      <c r="A144" s="693" t="s">
        <v>861</v>
      </c>
      <c r="B144" s="693"/>
      <c r="C144" s="693"/>
      <c r="D144" s="693"/>
    </row>
    <row r="145" spans="1:6" s="62" customFormat="1" ht="56.4" customHeight="1">
      <c r="A145" s="693" t="s">
        <v>720</v>
      </c>
      <c r="B145" s="693"/>
      <c r="C145" s="693"/>
      <c r="D145" s="693"/>
    </row>
    <row r="146" spans="1:6" s="62" customFormat="1" ht="57" customHeight="1">
      <c r="A146" s="693" t="s">
        <v>721</v>
      </c>
      <c r="B146" s="693"/>
      <c r="C146" s="693"/>
      <c r="D146" s="693"/>
    </row>
    <row r="147" spans="1:6" s="62" customFormat="1" ht="27.6" customHeight="1">
      <c r="A147" s="710" t="s">
        <v>693</v>
      </c>
      <c r="B147" s="710"/>
      <c r="C147" s="710"/>
      <c r="D147" s="710"/>
    </row>
    <row r="148" spans="1:6" s="62" customFormat="1" ht="30" customHeight="1">
      <c r="A148" s="713" t="s">
        <v>694</v>
      </c>
      <c r="B148" s="713"/>
      <c r="C148" s="713"/>
      <c r="D148" s="713"/>
    </row>
    <row r="149" spans="1:6" s="62" customFormat="1" ht="50.4" customHeight="1">
      <c r="A149" s="713" t="s">
        <v>695</v>
      </c>
      <c r="B149" s="713"/>
      <c r="C149" s="713"/>
      <c r="D149" s="713"/>
    </row>
    <row r="150" spans="1:6" s="62" customFormat="1" ht="28.95" customHeight="1">
      <c r="A150" s="674" t="s">
        <v>696</v>
      </c>
      <c r="B150" s="674"/>
      <c r="C150" s="674"/>
      <c r="D150" s="674"/>
    </row>
    <row r="151" spans="1:6" s="62" customFormat="1" ht="30.6" customHeight="1">
      <c r="A151" s="642" t="s">
        <v>697</v>
      </c>
      <c r="B151" s="642"/>
      <c r="C151" s="642"/>
      <c r="D151" s="642"/>
    </row>
    <row r="152" spans="1:6" s="62" customFormat="1" ht="52.95" customHeight="1">
      <c r="A152" s="642" t="s">
        <v>726</v>
      </c>
      <c r="B152" s="642"/>
      <c r="C152" s="642"/>
      <c r="D152" s="642"/>
    </row>
    <row r="153" spans="1:6" s="62" customFormat="1" ht="33" customHeight="1">
      <c r="A153" s="693" t="s">
        <v>1160</v>
      </c>
      <c r="B153" s="693"/>
      <c r="C153" s="693"/>
      <c r="D153" s="693"/>
    </row>
    <row r="154" spans="1:6" s="62" customFormat="1" ht="20.399999999999999" customHeight="1">
      <c r="A154" s="107"/>
      <c r="B154" s="107"/>
      <c r="C154" s="107"/>
      <c r="D154" s="106" t="s">
        <v>1041</v>
      </c>
    </row>
    <row r="155" spans="1:6" s="62" customFormat="1" ht="229.95" customHeight="1">
      <c r="A155" s="709" t="s">
        <v>1017</v>
      </c>
      <c r="B155" s="709"/>
      <c r="C155" s="709"/>
      <c r="D155" s="709"/>
      <c r="F155" s="61"/>
    </row>
    <row r="156" spans="1:6" s="62" customFormat="1" ht="36.6" customHeight="1">
      <c r="A156" s="702" t="s">
        <v>434</v>
      </c>
      <c r="B156" s="702"/>
      <c r="C156" s="702"/>
      <c r="D156" s="702"/>
    </row>
    <row r="157" spans="1:6" s="62" customFormat="1" ht="107.4" customHeight="1">
      <c r="A157" s="659" t="s">
        <v>1011</v>
      </c>
      <c r="B157" s="659"/>
      <c r="C157" s="659"/>
      <c r="D157" s="659"/>
      <c r="F157" s="123"/>
    </row>
    <row r="158" spans="1:6" s="62" customFormat="1" ht="58.2" customHeight="1">
      <c r="A158" s="693" t="s">
        <v>1010</v>
      </c>
      <c r="B158" s="659"/>
      <c r="C158" s="659"/>
      <c r="D158" s="659"/>
    </row>
    <row r="159" spans="1:6" s="63" customFormat="1" ht="39" customHeight="1">
      <c r="A159" s="701" t="s">
        <v>435</v>
      </c>
      <c r="B159" s="701"/>
      <c r="C159" s="701"/>
      <c r="D159" s="701"/>
    </row>
    <row r="160" spans="1:6" s="62" customFormat="1" ht="55.95" customHeight="1">
      <c r="A160" s="693" t="s">
        <v>1161</v>
      </c>
      <c r="B160" s="693"/>
      <c r="C160" s="693"/>
      <c r="D160" s="693"/>
    </row>
    <row r="161" spans="1:4" s="62" customFormat="1" ht="105" customHeight="1">
      <c r="A161" s="693" t="s">
        <v>1012</v>
      </c>
      <c r="B161" s="693"/>
      <c r="C161" s="693"/>
      <c r="D161" s="693"/>
    </row>
    <row r="162" spans="1:4" s="62" customFormat="1" ht="144" customHeight="1">
      <c r="A162" s="659" t="s">
        <v>682</v>
      </c>
      <c r="B162" s="659"/>
      <c r="C162" s="659"/>
      <c r="D162" s="659"/>
    </row>
    <row r="163" spans="1:4" s="62" customFormat="1" ht="121.2" customHeight="1">
      <c r="A163" s="659" t="s">
        <v>683</v>
      </c>
      <c r="B163" s="659"/>
      <c r="C163" s="659"/>
      <c r="D163" s="659"/>
    </row>
    <row r="164" spans="1:4" s="62" customFormat="1" ht="160.94999999999999" customHeight="1">
      <c r="A164" s="693" t="s">
        <v>1016</v>
      </c>
      <c r="B164" s="693"/>
      <c r="C164" s="693"/>
      <c r="D164" s="693"/>
    </row>
    <row r="165" spans="1:4" s="62" customFormat="1" ht="80.400000000000006" customHeight="1">
      <c r="A165" s="693" t="s">
        <v>1013</v>
      </c>
      <c r="B165" s="693"/>
      <c r="C165" s="693"/>
      <c r="D165" s="693"/>
    </row>
    <row r="166" spans="1:4" s="62" customFormat="1" ht="31.95" customHeight="1">
      <c r="A166" s="693" t="s">
        <v>1014</v>
      </c>
      <c r="B166" s="693"/>
      <c r="C166" s="693"/>
      <c r="D166" s="693"/>
    </row>
    <row r="167" spans="1:4" s="62" customFormat="1" ht="30.6" customHeight="1">
      <c r="A167" s="693" t="s">
        <v>1015</v>
      </c>
      <c r="B167" s="693"/>
      <c r="C167" s="693"/>
      <c r="D167" s="693"/>
    </row>
    <row r="168" spans="1:4" ht="19.8">
      <c r="D168" s="106" t="s">
        <v>1032</v>
      </c>
    </row>
  </sheetData>
  <sheetProtection password="CCC5" sheet="1" objects="1" scenarios="1" selectLockedCells="1"/>
  <mergeCells count="120">
    <mergeCell ref="A1:D1"/>
    <mergeCell ref="F1:F4"/>
    <mergeCell ref="C33:D33"/>
    <mergeCell ref="C34:D34"/>
    <mergeCell ref="A155:D155"/>
    <mergeCell ref="A140:D140"/>
    <mergeCell ref="A141:D141"/>
    <mergeCell ref="A142:D142"/>
    <mergeCell ref="A143:D143"/>
    <mergeCell ref="A144:D144"/>
    <mergeCell ref="A137:D137"/>
    <mergeCell ref="A123:D123"/>
    <mergeCell ref="A124:D124"/>
    <mergeCell ref="A125:D125"/>
    <mergeCell ref="A138:D138"/>
    <mergeCell ref="A139:D139"/>
    <mergeCell ref="A153:D153"/>
    <mergeCell ref="A145:D145"/>
    <mergeCell ref="A146:D146"/>
    <mergeCell ref="A147:D147"/>
    <mergeCell ref="A148:D148"/>
    <mergeCell ref="A149:D149"/>
    <mergeCell ref="A150:D150"/>
    <mergeCell ref="A89:D89"/>
    <mergeCell ref="A163:D163"/>
    <mergeCell ref="A165:D165"/>
    <mergeCell ref="A166:D166"/>
    <mergeCell ref="A167:D167"/>
    <mergeCell ref="B10:C10"/>
    <mergeCell ref="B11:C11"/>
    <mergeCell ref="A49:B49"/>
    <mergeCell ref="A50:B50"/>
    <mergeCell ref="C49:D49"/>
    <mergeCell ref="A164:D164"/>
    <mergeCell ref="A162:D162"/>
    <mergeCell ref="A158:D158"/>
    <mergeCell ref="A159:D159"/>
    <mergeCell ref="A160:D160"/>
    <mergeCell ref="A161:D161"/>
    <mergeCell ref="A156:D156"/>
    <mergeCell ref="A132:D132"/>
    <mergeCell ref="A133:D133"/>
    <mergeCell ref="A134:D134"/>
    <mergeCell ref="A135:D135"/>
    <mergeCell ref="A136:D136"/>
    <mergeCell ref="A157:D157"/>
    <mergeCell ref="A151:D151"/>
    <mergeCell ref="A152:D152"/>
    <mergeCell ref="A131:D131"/>
    <mergeCell ref="A90:D90"/>
    <mergeCell ref="A91:D91"/>
    <mergeCell ref="A92:B92"/>
    <mergeCell ref="C92:D92"/>
    <mergeCell ref="A126:D126"/>
    <mergeCell ref="A127:D127"/>
    <mergeCell ref="A128:D128"/>
    <mergeCell ref="A129:D129"/>
    <mergeCell ref="A130:D130"/>
    <mergeCell ref="A87:D87"/>
    <mergeCell ref="A88:D88"/>
    <mergeCell ref="A62:D62"/>
    <mergeCell ref="A69:D69"/>
    <mergeCell ref="A63:D64"/>
    <mergeCell ref="A85:D85"/>
    <mergeCell ref="A86:D86"/>
    <mergeCell ref="A68:D68"/>
    <mergeCell ref="A66:D66"/>
    <mergeCell ref="A71:D71"/>
    <mergeCell ref="C65:D65"/>
    <mergeCell ref="C67:D67"/>
    <mergeCell ref="A72:D72"/>
    <mergeCell ref="A73:D73"/>
    <mergeCell ref="B76:D76"/>
    <mergeCell ref="B77:D77"/>
    <mergeCell ref="B78:D78"/>
    <mergeCell ref="A79:D79"/>
    <mergeCell ref="A83:D83"/>
    <mergeCell ref="B81:D81"/>
    <mergeCell ref="B82:D82"/>
    <mergeCell ref="B75:D75"/>
    <mergeCell ref="A80:B80"/>
    <mergeCell ref="C80:D80"/>
    <mergeCell ref="A2:D2"/>
    <mergeCell ref="A3:D3"/>
    <mergeCell ref="A4:D4"/>
    <mergeCell ref="A35:D35"/>
    <mergeCell ref="A24:D24"/>
    <mergeCell ref="A25:D25"/>
    <mergeCell ref="A29:D29"/>
    <mergeCell ref="A30:D30"/>
    <mergeCell ref="A26:B26"/>
    <mergeCell ref="C26:D26"/>
    <mergeCell ref="A28:B28"/>
    <mergeCell ref="C28:D28"/>
    <mergeCell ref="D8:D11"/>
    <mergeCell ref="A22:D22"/>
    <mergeCell ref="A23:D23"/>
    <mergeCell ref="B12:C12"/>
    <mergeCell ref="A56:D56"/>
    <mergeCell ref="A60:D60"/>
    <mergeCell ref="A53:D53"/>
    <mergeCell ref="A57:B57"/>
    <mergeCell ref="C57:D57"/>
    <mergeCell ref="A59:B59"/>
    <mergeCell ref="C59:D59"/>
    <mergeCell ref="B36:D36"/>
    <mergeCell ref="B37:D37"/>
    <mergeCell ref="B38:D38"/>
    <mergeCell ref="B39:D39"/>
    <mergeCell ref="A42:D42"/>
    <mergeCell ref="A41:D41"/>
    <mergeCell ref="A48:D48"/>
    <mergeCell ref="A51:D51"/>
    <mergeCell ref="A52:D52"/>
    <mergeCell ref="C50:D50"/>
    <mergeCell ref="A43:D43"/>
    <mergeCell ref="A44:D44"/>
    <mergeCell ref="A45:D45"/>
    <mergeCell ref="A46:D46"/>
    <mergeCell ref="A47:D47"/>
  </mergeCells>
  <phoneticPr fontId="3" type="noConversion"/>
  <printOptions horizontalCentered="1"/>
  <pageMargins left="0" right="0" top="0" bottom="0" header="0" footer="0"/>
  <pageSetup paperSize="9" scale="69" fitToWidth="0" orientation="portrait" r:id="rId1"/>
  <rowBreaks count="6" manualBreakCount="6">
    <brk id="21" max="16383" man="1"/>
    <brk id="40" max="16383" man="1"/>
    <brk id="61" max="16383" man="1"/>
    <brk id="84" max="16383" man="1"/>
    <brk id="122" max="16383" man="1"/>
    <brk id="15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8"/>
  <dimension ref="A1:B21"/>
  <sheetViews>
    <sheetView view="pageBreakPreview" topLeftCell="A19" zoomScale="30" zoomScaleNormal="40" zoomScaleSheetLayoutView="30" workbookViewId="0">
      <selection activeCell="B26" sqref="B26"/>
    </sheetView>
  </sheetViews>
  <sheetFormatPr defaultColWidth="8.88671875" defaultRowHeight="55.8"/>
  <cols>
    <col min="1" max="1" width="134.44140625" style="227" customWidth="1"/>
    <col min="2" max="2" width="177.44140625" style="227" customWidth="1"/>
    <col min="3" max="3" width="8.88671875" style="227" customWidth="1"/>
    <col min="4" max="4" width="32.21875" style="227" customWidth="1"/>
    <col min="5" max="16384" width="8.88671875" style="227"/>
  </cols>
  <sheetData>
    <row r="1" spans="1:2" ht="168" customHeight="1">
      <c r="A1" s="714" t="s">
        <v>870</v>
      </c>
      <c r="B1" s="714"/>
    </row>
    <row r="2" spans="1:2" ht="409.6" customHeight="1">
      <c r="A2" s="715" t="s">
        <v>882</v>
      </c>
      <c r="B2" s="715"/>
    </row>
    <row r="3" spans="1:2" ht="409.6" customHeight="1">
      <c r="A3" s="715"/>
      <c r="B3" s="715"/>
    </row>
    <row r="4" spans="1:2" ht="327" customHeight="1">
      <c r="A4" s="715" t="s">
        <v>877</v>
      </c>
      <c r="B4" s="715"/>
    </row>
    <row r="5" spans="1:2" ht="135" customHeight="1">
      <c r="A5" s="232" t="s">
        <v>878</v>
      </c>
      <c r="B5" s="229" t="str">
        <f>'步驟1. 先填【114-1申請總表】第8列之B欄至CN欄'!G8</f>
        <v>何淑芬</v>
      </c>
    </row>
    <row r="6" spans="1:2" ht="135" customHeight="1">
      <c r="A6" s="232" t="s">
        <v>874</v>
      </c>
      <c r="B6" s="231" t="str">
        <f>'步驟1. 先填【114-1申請總表】第8列之B欄至CN欄'!L8</f>
        <v>T123456789</v>
      </c>
    </row>
    <row r="7" spans="1:2" ht="135" customHeight="1">
      <c r="A7" s="232" t="s">
        <v>875</v>
      </c>
      <c r="B7" s="231" t="str">
        <f>'步驟1. 先填【114-1申請總表】第8列之B欄至CN欄'!O8</f>
        <v>請照抄戶籍謄本，一個字都不能錯不能少</v>
      </c>
    </row>
    <row r="8" spans="1:2" ht="193.95" customHeight="1">
      <c r="A8" s="715" t="s">
        <v>1063</v>
      </c>
      <c r="B8" s="715"/>
    </row>
    <row r="9" spans="1:2" ht="135.6" customHeight="1">
      <c r="A9" s="230" t="s">
        <v>879</v>
      </c>
      <c r="B9" s="228" t="str">
        <f>'步驟1. 先填【114-1申請總表】第8列之B欄至CN欄'!AB8</f>
        <v>許一二</v>
      </c>
    </row>
    <row r="10" spans="1:2" ht="135.6" customHeight="1">
      <c r="A10" s="230" t="s">
        <v>871</v>
      </c>
      <c r="B10" s="228" t="str">
        <f>'步驟1. 先填【114-1申請總表】第8列之B欄至CN欄'!AC8</f>
        <v>T987654321</v>
      </c>
    </row>
    <row r="11" spans="1:2" ht="135.6" customHeight="1">
      <c r="A11" s="228" t="s">
        <v>880</v>
      </c>
      <c r="B11" s="228" t="str">
        <f>'步驟1. 先填【114-1申請總表】第8列之B欄至CN欄'!AD8</f>
        <v>0966123456</v>
      </c>
    </row>
    <row r="12" spans="1:2" ht="150.6" customHeight="1">
      <c r="A12" s="716" t="s">
        <v>1162</v>
      </c>
      <c r="B12" s="716"/>
    </row>
    <row r="13" spans="1:2" ht="137.4" customHeight="1">
      <c r="A13" s="717" t="s">
        <v>881</v>
      </c>
      <c r="B13" s="717"/>
    </row>
    <row r="14" spans="1:2" ht="178.2" customHeight="1">
      <c r="A14" s="714" t="s">
        <v>870</v>
      </c>
      <c r="B14" s="714"/>
    </row>
    <row r="15" spans="1:2" ht="409.6" customHeight="1">
      <c r="A15" s="715" t="s">
        <v>882</v>
      </c>
      <c r="B15" s="715"/>
    </row>
    <row r="16" spans="1:2" ht="409.6" customHeight="1">
      <c r="A16" s="715"/>
      <c r="B16" s="715"/>
    </row>
    <row r="17" spans="1:2" ht="364.2" customHeight="1">
      <c r="A17" s="715" t="s">
        <v>876</v>
      </c>
      <c r="B17" s="715"/>
    </row>
    <row r="18" spans="1:2" ht="152.4" customHeight="1">
      <c r="A18" s="230" t="s">
        <v>1001</v>
      </c>
      <c r="B18" s="228"/>
    </row>
    <row r="19" spans="1:2" ht="152.4" customHeight="1">
      <c r="A19" s="230" t="s">
        <v>874</v>
      </c>
      <c r="B19" s="231"/>
    </row>
    <row r="20" spans="1:2" ht="152.4" customHeight="1">
      <c r="A20" s="230" t="s">
        <v>875</v>
      </c>
      <c r="B20" s="231"/>
    </row>
    <row r="21" spans="1:2" s="228" customFormat="1" ht="205.95" customHeight="1">
      <c r="A21" s="716" t="s">
        <v>1162</v>
      </c>
      <c r="B21" s="716"/>
    </row>
  </sheetData>
  <sheetProtection password="CCC5" sheet="1" objects="1" scenarios="1"/>
  <mergeCells count="10">
    <mergeCell ref="A1:B1"/>
    <mergeCell ref="A8:B8"/>
    <mergeCell ref="A4:B4"/>
    <mergeCell ref="A21:B21"/>
    <mergeCell ref="A15:B16"/>
    <mergeCell ref="A2:B3"/>
    <mergeCell ref="A12:B12"/>
    <mergeCell ref="A13:B13"/>
    <mergeCell ref="A14:B14"/>
    <mergeCell ref="A17:B17"/>
  </mergeCells>
  <phoneticPr fontId="3" type="noConversion"/>
  <pageMargins left="0.7" right="0.7" top="0.75" bottom="0.75" header="0.3" footer="0.3"/>
  <pageSetup paperSize="9" scale="28" orientation="portrait" r:id="rId1"/>
  <rowBreaks count="1" manualBreakCount="1">
    <brk id="12"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9"/>
  <dimension ref="A1:B12"/>
  <sheetViews>
    <sheetView view="pageBreakPreview" zoomScale="30" zoomScaleNormal="40" zoomScaleSheetLayoutView="30" workbookViewId="0">
      <selection activeCell="B14" sqref="B14"/>
    </sheetView>
  </sheetViews>
  <sheetFormatPr defaultColWidth="8.88671875" defaultRowHeight="55.8"/>
  <cols>
    <col min="1" max="1" width="134.44140625" style="227" customWidth="1"/>
    <col min="2" max="2" width="177.44140625" style="227" customWidth="1"/>
    <col min="3" max="3" width="8.88671875" style="227" customWidth="1"/>
    <col min="4" max="4" width="32.21875" style="227" customWidth="1"/>
    <col min="5" max="16384" width="8.88671875" style="227"/>
  </cols>
  <sheetData>
    <row r="1" spans="1:2" ht="168" customHeight="1">
      <c r="A1" s="714" t="s">
        <v>883</v>
      </c>
      <c r="B1" s="714"/>
    </row>
    <row r="2" spans="1:2" ht="409.6" customHeight="1">
      <c r="A2" s="715" t="s">
        <v>884</v>
      </c>
      <c r="B2" s="715"/>
    </row>
    <row r="3" spans="1:2" ht="409.6" customHeight="1">
      <c r="A3" s="715"/>
      <c r="B3" s="715"/>
    </row>
    <row r="4" spans="1:2" ht="327" customHeight="1">
      <c r="A4" s="715" t="s">
        <v>877</v>
      </c>
      <c r="B4" s="715"/>
    </row>
    <row r="5" spans="1:2" ht="135" customHeight="1">
      <c r="A5" s="232" t="s">
        <v>878</v>
      </c>
      <c r="B5" s="229" t="str">
        <f>'步驟1. 先填【114-1申請總表】第8列之B欄至CN欄'!G8</f>
        <v>何淑芬</v>
      </c>
    </row>
    <row r="6" spans="1:2" ht="135" customHeight="1">
      <c r="A6" s="232" t="s">
        <v>874</v>
      </c>
      <c r="B6" s="231" t="str">
        <f>'步驟1. 先填【114-1申請總表】第8列之B欄至CN欄'!L8</f>
        <v>T123456789</v>
      </c>
    </row>
    <row r="7" spans="1:2" ht="135" customHeight="1">
      <c r="A7" s="232" t="s">
        <v>875</v>
      </c>
      <c r="B7" s="231" t="str">
        <f>'步驟1. 先填【114-1申請總表】第8列之B欄至CN欄'!O8</f>
        <v>請照抄戶籍謄本，一個字都不能錯不能少</v>
      </c>
    </row>
    <row r="8" spans="1:2" ht="193.95" customHeight="1">
      <c r="A8" s="715" t="s">
        <v>1063</v>
      </c>
      <c r="B8" s="715"/>
    </row>
    <row r="9" spans="1:2" ht="135.6" customHeight="1">
      <c r="A9" s="230" t="s">
        <v>879</v>
      </c>
      <c r="B9" s="228" t="str">
        <f>'步驟1. 先填【114-1申請總表】第8列之B欄至CN欄'!AB8</f>
        <v>許一二</v>
      </c>
    </row>
    <row r="10" spans="1:2" ht="135.6" customHeight="1">
      <c r="A10" s="230" t="s">
        <v>871</v>
      </c>
      <c r="B10" s="228" t="str">
        <f>'步驟1. 先填【114-1申請總表】第8列之B欄至CN欄'!AC8</f>
        <v>T987654321</v>
      </c>
    </row>
    <row r="11" spans="1:2" ht="135.6" customHeight="1">
      <c r="A11" s="228" t="s">
        <v>880</v>
      </c>
      <c r="B11" s="228" t="str">
        <f>'步驟1. 先填【114-1申請總表】第8列之B欄至CN欄'!AD8</f>
        <v>0966123456</v>
      </c>
    </row>
    <row r="12" spans="1:2" ht="150.6" customHeight="1">
      <c r="A12" s="716" t="s">
        <v>1162</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62"/>
  <dimension ref="A1:B12"/>
  <sheetViews>
    <sheetView view="pageBreakPreview" zoomScale="30" zoomScaleNormal="40" zoomScaleSheetLayoutView="30" workbookViewId="0">
      <selection activeCell="B15" sqref="B15"/>
    </sheetView>
  </sheetViews>
  <sheetFormatPr defaultColWidth="8.88671875" defaultRowHeight="55.8"/>
  <cols>
    <col min="1" max="1" width="134.44140625" style="227" customWidth="1"/>
    <col min="2" max="2" width="177.44140625" style="227" customWidth="1"/>
    <col min="3" max="3" width="8.88671875" style="227" customWidth="1"/>
    <col min="4" max="4" width="32.21875" style="227" customWidth="1"/>
    <col min="5" max="16384" width="8.88671875" style="227"/>
  </cols>
  <sheetData>
    <row r="1" spans="1:2" ht="168" customHeight="1">
      <c r="A1" s="714" t="s">
        <v>886</v>
      </c>
      <c r="B1" s="714"/>
    </row>
    <row r="2" spans="1:2" ht="409.6" customHeight="1">
      <c r="A2" s="715" t="s">
        <v>885</v>
      </c>
      <c r="B2" s="715"/>
    </row>
    <row r="3" spans="1:2" ht="409.6" customHeight="1">
      <c r="A3" s="715"/>
      <c r="B3" s="715"/>
    </row>
    <row r="4" spans="1:2" ht="327" customHeight="1">
      <c r="A4" s="715" t="s">
        <v>877</v>
      </c>
      <c r="B4" s="715"/>
    </row>
    <row r="5" spans="1:2" ht="135" customHeight="1">
      <c r="A5" s="232" t="s">
        <v>878</v>
      </c>
      <c r="B5" s="229" t="str">
        <f>'步驟1. 先填【114-1申請總表】第8列之B欄至CN欄'!G8</f>
        <v>何淑芬</v>
      </c>
    </row>
    <row r="6" spans="1:2" ht="135" customHeight="1">
      <c r="A6" s="232" t="s">
        <v>874</v>
      </c>
      <c r="B6" s="231" t="str">
        <f>'步驟1. 先填【114-1申請總表】第8列之B欄至CN欄'!L8</f>
        <v>T123456789</v>
      </c>
    </row>
    <row r="7" spans="1:2" ht="135" customHeight="1">
      <c r="A7" s="232" t="s">
        <v>875</v>
      </c>
      <c r="B7" s="231" t="str">
        <f>'步驟1. 先填【114-1申請總表】第8列之B欄至CN欄'!O8</f>
        <v>請照抄戶籍謄本，一個字都不能錯不能少</v>
      </c>
    </row>
    <row r="8" spans="1:2" ht="193.95" customHeight="1">
      <c r="A8" s="715" t="s">
        <v>1063</v>
      </c>
      <c r="B8" s="715"/>
    </row>
    <row r="9" spans="1:2" ht="135.6" customHeight="1">
      <c r="A9" s="230" t="s">
        <v>879</v>
      </c>
      <c r="B9" s="228" t="str">
        <f>'步驟1. 先填【114-1申請總表】第8列之B欄至CN欄'!AB8</f>
        <v>許一二</v>
      </c>
    </row>
    <row r="10" spans="1:2" ht="135.6" customHeight="1">
      <c r="A10" s="230" t="s">
        <v>871</v>
      </c>
      <c r="B10" s="228" t="str">
        <f>'步驟1. 先填【114-1申請總表】第8列之B欄至CN欄'!AC8</f>
        <v>T987654321</v>
      </c>
    </row>
    <row r="11" spans="1:2" ht="135.6" customHeight="1">
      <c r="A11" s="228" t="s">
        <v>880</v>
      </c>
      <c r="B11" s="228" t="str">
        <f>'步驟1. 先填【114-1申請總表】第8列之B欄至CN欄'!AD8</f>
        <v>0966123456</v>
      </c>
    </row>
    <row r="12" spans="1:2" ht="150.6" customHeight="1">
      <c r="A12" s="716" t="s">
        <v>1162</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63"/>
  <dimension ref="A1:B12"/>
  <sheetViews>
    <sheetView view="pageBreakPreview" zoomScale="30" zoomScaleNormal="40" zoomScaleSheetLayoutView="30" workbookViewId="0">
      <selection activeCell="B14" sqref="B14"/>
    </sheetView>
  </sheetViews>
  <sheetFormatPr defaultColWidth="8.88671875" defaultRowHeight="55.8"/>
  <cols>
    <col min="1" max="1" width="134.44140625" style="227" customWidth="1"/>
    <col min="2" max="2" width="177.44140625" style="227" customWidth="1"/>
    <col min="3" max="3" width="8.88671875" style="227" customWidth="1"/>
    <col min="4" max="4" width="32.21875" style="227" customWidth="1"/>
    <col min="5" max="16384" width="8.88671875" style="227"/>
  </cols>
  <sheetData>
    <row r="1" spans="1:2" ht="168" customHeight="1">
      <c r="A1" s="714" t="s">
        <v>887</v>
      </c>
      <c r="B1" s="714"/>
    </row>
    <row r="2" spans="1:2" ht="409.6" customHeight="1">
      <c r="A2" s="715" t="s">
        <v>888</v>
      </c>
      <c r="B2" s="715"/>
    </row>
    <row r="3" spans="1:2" ht="409.6" customHeight="1">
      <c r="A3" s="715"/>
      <c r="B3" s="715"/>
    </row>
    <row r="4" spans="1:2" ht="327" customHeight="1">
      <c r="A4" s="715" t="s">
        <v>877</v>
      </c>
      <c r="B4" s="715"/>
    </row>
    <row r="5" spans="1:2" ht="135" customHeight="1">
      <c r="A5" s="232" t="s">
        <v>878</v>
      </c>
      <c r="B5" s="229" t="str">
        <f>'步驟1. 先填【114-1申請總表】第8列之B欄至CN欄'!G8</f>
        <v>何淑芬</v>
      </c>
    </row>
    <row r="6" spans="1:2" ht="135" customHeight="1">
      <c r="A6" s="232" t="s">
        <v>874</v>
      </c>
      <c r="B6" s="231" t="str">
        <f>'步驟1. 先填【114-1申請總表】第8列之B欄至CN欄'!L8</f>
        <v>T123456789</v>
      </c>
    </row>
    <row r="7" spans="1:2" ht="135" customHeight="1">
      <c r="A7" s="232" t="s">
        <v>875</v>
      </c>
      <c r="B7" s="231" t="str">
        <f>'步驟1. 先填【114-1申請總表】第8列之B欄至CN欄'!O8</f>
        <v>請照抄戶籍謄本，一個字都不能錯不能少</v>
      </c>
    </row>
    <row r="8" spans="1:2" ht="193.95" customHeight="1">
      <c r="A8" s="715" t="s">
        <v>1063</v>
      </c>
      <c r="B8" s="715"/>
    </row>
    <row r="9" spans="1:2" ht="135.6" customHeight="1">
      <c r="A9" s="230" t="s">
        <v>879</v>
      </c>
      <c r="B9" s="228" t="str">
        <f>'步驟1. 先填【114-1申請總表】第8列之B欄至CN欄'!AB8</f>
        <v>許一二</v>
      </c>
    </row>
    <row r="10" spans="1:2" ht="135.6" customHeight="1">
      <c r="A10" s="230" t="s">
        <v>871</v>
      </c>
      <c r="B10" s="228" t="str">
        <f>'步驟1. 先填【114-1申請總表】第8列之B欄至CN欄'!AC8</f>
        <v>T987654321</v>
      </c>
    </row>
    <row r="11" spans="1:2" ht="135.6" customHeight="1">
      <c r="A11" s="228" t="s">
        <v>880</v>
      </c>
      <c r="B11" s="228" t="str">
        <f>'步驟1. 先填【114-1申請總表】第8列之B欄至CN欄'!AD8</f>
        <v>0966123456</v>
      </c>
    </row>
    <row r="12" spans="1:2" ht="150.6" customHeight="1">
      <c r="A12" s="716" t="s">
        <v>1162</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工作表64">
    <tabColor theme="8" tint="0.79998168889431442"/>
  </sheetPr>
  <dimension ref="A1:B12"/>
  <sheetViews>
    <sheetView view="pageBreakPreview" zoomScale="30" zoomScaleNormal="40" zoomScaleSheetLayoutView="30" workbookViewId="0">
      <selection activeCell="B17" sqref="B17"/>
    </sheetView>
  </sheetViews>
  <sheetFormatPr defaultColWidth="8.88671875" defaultRowHeight="55.8"/>
  <cols>
    <col min="1" max="1" width="134.44140625" style="227" customWidth="1"/>
    <col min="2" max="2" width="177.44140625" style="227" customWidth="1"/>
    <col min="3" max="3" width="8.88671875" style="227" customWidth="1"/>
    <col min="4" max="4" width="32.21875" style="227" customWidth="1"/>
    <col min="5" max="16384" width="8.88671875" style="227"/>
  </cols>
  <sheetData>
    <row r="1" spans="1:2" ht="168" customHeight="1">
      <c r="A1" s="714" t="s">
        <v>1064</v>
      </c>
      <c r="B1" s="714"/>
    </row>
    <row r="2" spans="1:2" ht="409.6" customHeight="1">
      <c r="A2" s="718" t="s">
        <v>1065</v>
      </c>
      <c r="B2" s="718"/>
    </row>
    <row r="3" spans="1:2" ht="409.6" customHeight="1">
      <c r="A3" s="718"/>
      <c r="B3" s="718"/>
    </row>
    <row r="4" spans="1:2" ht="327" customHeight="1">
      <c r="A4" s="715" t="s">
        <v>877</v>
      </c>
      <c r="B4" s="715"/>
    </row>
    <row r="5" spans="1:2" ht="139.19999999999999" customHeight="1">
      <c r="A5" s="232" t="s">
        <v>878</v>
      </c>
      <c r="B5" s="229" t="str">
        <f>'步驟1. 先填【114-1申請總表】第8列之B欄至CN欄'!G8</f>
        <v>何淑芬</v>
      </c>
    </row>
    <row r="6" spans="1:2" ht="135" customHeight="1">
      <c r="A6" s="232" t="s">
        <v>874</v>
      </c>
      <c r="B6" s="231" t="str">
        <f>'步驟1. 先填【114-1申請總表】第8列之B欄至CN欄'!L8</f>
        <v>T123456789</v>
      </c>
    </row>
    <row r="7" spans="1:2" ht="135" customHeight="1">
      <c r="A7" s="232" t="s">
        <v>875</v>
      </c>
      <c r="B7" s="231" t="str">
        <f>'步驟1. 先填【114-1申請總表】第8列之B欄至CN欄'!O8</f>
        <v>請照抄戶籍謄本，一個字都不能錯不能少</v>
      </c>
    </row>
    <row r="8" spans="1:2" ht="193.95" customHeight="1">
      <c r="A8" s="715" t="s">
        <v>1063</v>
      </c>
      <c r="B8" s="715"/>
    </row>
    <row r="9" spans="1:2" ht="135.6" customHeight="1">
      <c r="A9" s="230" t="s">
        <v>879</v>
      </c>
      <c r="B9" s="228" t="str">
        <f>'步驟1. 先填【114-1申請總表】第8列之B欄至CN欄'!AB8</f>
        <v>許一二</v>
      </c>
    </row>
    <row r="10" spans="1:2" ht="135.6" customHeight="1">
      <c r="A10" s="230" t="s">
        <v>871</v>
      </c>
      <c r="B10" s="228" t="str">
        <f>'步驟1. 先填【114-1申請總表】第8列之B欄至CN欄'!AC8</f>
        <v>T987654321</v>
      </c>
    </row>
    <row r="11" spans="1:2" ht="135.6" customHeight="1">
      <c r="A11" s="228" t="s">
        <v>880</v>
      </c>
      <c r="B11" s="228" t="str">
        <f>'步驟1. 先填【114-1申請總表】第8列之B欄至CN欄'!AD8</f>
        <v>0966123456</v>
      </c>
    </row>
    <row r="12" spans="1:2" ht="150.6" customHeight="1">
      <c r="A12" s="716" t="s">
        <v>1163</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65">
    <tabColor theme="8" tint="0.79998168889431442"/>
  </sheetPr>
  <dimension ref="A1:J26"/>
  <sheetViews>
    <sheetView view="pageBreakPreview" topLeftCell="A19" zoomScale="60" zoomScaleNormal="100" workbookViewId="0">
      <selection activeCell="G3" sqref="G3:J3"/>
    </sheetView>
  </sheetViews>
  <sheetFormatPr defaultColWidth="25.109375" defaultRowHeight="28.2"/>
  <cols>
    <col min="1" max="1" width="23.21875" style="380" customWidth="1"/>
    <col min="2" max="2" width="36.6640625" style="380" customWidth="1"/>
    <col min="3" max="3" width="7.77734375" style="380" customWidth="1"/>
    <col min="4" max="4" width="30.44140625" style="380" customWidth="1"/>
    <col min="5" max="5" width="7.77734375" style="380" customWidth="1"/>
    <col min="6" max="6" width="31.77734375" style="380" customWidth="1"/>
    <col min="7" max="7" width="7.77734375" style="380" customWidth="1"/>
    <col min="8" max="8" width="27.33203125" style="380" customWidth="1"/>
    <col min="9" max="9" width="7.77734375" style="380" customWidth="1"/>
    <col min="10" max="10" width="23.6640625" style="380" customWidth="1"/>
    <col min="11" max="16384" width="25.109375" style="380"/>
  </cols>
  <sheetData>
    <row r="1" spans="1:10" ht="55.2" customHeight="1">
      <c r="A1" s="719" t="s">
        <v>1096</v>
      </c>
      <c r="B1" s="719"/>
      <c r="C1" s="719"/>
      <c r="D1" s="719"/>
      <c r="E1" s="719"/>
      <c r="F1" s="719"/>
      <c r="G1" s="719"/>
      <c r="H1" s="719"/>
      <c r="I1" s="719"/>
      <c r="J1" s="719"/>
    </row>
    <row r="2" spans="1:10" ht="49.2" customHeight="1">
      <c r="A2" s="390" t="s">
        <v>1097</v>
      </c>
      <c r="B2" s="733" t="str">
        <f>'步驟1. 先填【114-1申請總表】第8列之B欄至CN欄'!C8</f>
        <v>國立彰化師範大學</v>
      </c>
      <c r="C2" s="733"/>
      <c r="D2" s="733"/>
      <c r="E2" s="733"/>
      <c r="F2" s="733"/>
      <c r="G2" s="733"/>
      <c r="H2" s="390" t="s">
        <v>1098</v>
      </c>
      <c r="I2" s="733" t="str">
        <f>'步驟1. 先填【114-1申請總表】第8列之B欄至CN欄'!G8</f>
        <v>何淑芬</v>
      </c>
      <c r="J2" s="733"/>
    </row>
    <row r="3" spans="1:10" ht="43.2" customHeight="1">
      <c r="A3" s="390" t="s">
        <v>1100</v>
      </c>
      <c r="B3" s="720" t="str">
        <f>'步驟1. 先填【114-1申請總表】第8列之B欄至CN欄'!I8</f>
        <v>3</v>
      </c>
      <c r="C3" s="721"/>
      <c r="D3" s="721"/>
      <c r="E3" s="722"/>
      <c r="F3" s="390" t="s">
        <v>1099</v>
      </c>
      <c r="G3" s="720" t="str">
        <f>'步驟1. 先填【114-1申請總表】第8列之B欄至CN欄'!J8</f>
        <v>甲</v>
      </c>
      <c r="H3" s="721"/>
      <c r="I3" s="721"/>
      <c r="J3" s="722"/>
    </row>
    <row r="4" spans="1:10" ht="50.4" customHeight="1">
      <c r="A4" s="734" t="s">
        <v>1108</v>
      </c>
      <c r="B4" s="734"/>
      <c r="C4" s="734"/>
      <c r="D4" s="734"/>
      <c r="E4" s="734"/>
      <c r="F4" s="734"/>
      <c r="G4" s="734"/>
      <c r="H4" s="734"/>
      <c r="I4" s="734"/>
      <c r="J4" s="734"/>
    </row>
    <row r="5" spans="1:10" ht="75" customHeight="1">
      <c r="A5" s="385" t="s">
        <v>1102</v>
      </c>
      <c r="B5" s="386" t="s">
        <v>1106</v>
      </c>
      <c r="C5" s="731" t="s">
        <v>1103</v>
      </c>
      <c r="D5" s="732"/>
      <c r="E5" s="731" t="s">
        <v>1104</v>
      </c>
      <c r="F5" s="732"/>
      <c r="G5" s="731" t="s">
        <v>1105</v>
      </c>
      <c r="H5" s="732"/>
      <c r="I5" s="731" t="s">
        <v>1101</v>
      </c>
      <c r="J5" s="732"/>
    </row>
    <row r="6" spans="1:10" s="381" customFormat="1" ht="84" customHeight="1">
      <c r="A6" s="723" t="s">
        <v>1107</v>
      </c>
      <c r="B6" s="382" t="s">
        <v>1085</v>
      </c>
      <c r="C6" s="382"/>
      <c r="D6" s="382" t="s">
        <v>1067</v>
      </c>
      <c r="E6" s="382"/>
      <c r="F6" s="382" t="s">
        <v>1068</v>
      </c>
      <c r="G6" s="382"/>
      <c r="H6" s="382" t="s">
        <v>1069</v>
      </c>
      <c r="I6" s="382"/>
      <c r="J6" s="382" t="s">
        <v>1070</v>
      </c>
    </row>
    <row r="7" spans="1:10" s="381" customFormat="1" ht="48.6" customHeight="1">
      <c r="A7" s="724"/>
      <c r="B7" s="382" t="s">
        <v>1086</v>
      </c>
      <c r="C7" s="382"/>
      <c r="D7" s="382" t="s">
        <v>1087</v>
      </c>
      <c r="E7" s="382"/>
      <c r="F7" s="382" t="s">
        <v>1088</v>
      </c>
      <c r="G7" s="382"/>
      <c r="H7" s="382" t="s">
        <v>1089</v>
      </c>
      <c r="I7" s="382"/>
      <c r="J7" s="382" t="s">
        <v>1071</v>
      </c>
    </row>
    <row r="8" spans="1:10" s="381" customFormat="1" ht="79.95" customHeight="1">
      <c r="A8" s="724"/>
      <c r="B8" s="382" t="s">
        <v>1090</v>
      </c>
      <c r="C8" s="382"/>
      <c r="D8" s="382" t="s">
        <v>1072</v>
      </c>
      <c r="E8" s="382"/>
      <c r="F8" s="382" t="s">
        <v>1091</v>
      </c>
      <c r="G8" s="382"/>
      <c r="H8" s="382" t="s">
        <v>1073</v>
      </c>
      <c r="I8" s="382"/>
      <c r="J8" s="382" t="s">
        <v>1074</v>
      </c>
    </row>
    <row r="9" spans="1:10" s="381" customFormat="1" ht="84" customHeight="1">
      <c r="A9" s="724"/>
      <c r="B9" s="382" t="s">
        <v>1092</v>
      </c>
      <c r="C9" s="382"/>
      <c r="D9" s="382" t="s">
        <v>1075</v>
      </c>
      <c r="E9" s="382"/>
      <c r="F9" s="382" t="s">
        <v>1076</v>
      </c>
      <c r="G9" s="382"/>
      <c r="H9" s="382" t="s">
        <v>1077</v>
      </c>
      <c r="I9" s="382"/>
      <c r="J9" s="382" t="s">
        <v>1078</v>
      </c>
    </row>
    <row r="10" spans="1:10" s="381" customFormat="1" ht="87" customHeight="1">
      <c r="A10" s="725"/>
      <c r="B10" s="382" t="s">
        <v>1093</v>
      </c>
      <c r="C10" s="382"/>
      <c r="D10" s="382" t="s">
        <v>1079</v>
      </c>
      <c r="E10" s="382"/>
      <c r="F10" s="382" t="s">
        <v>1080</v>
      </c>
      <c r="G10" s="382"/>
      <c r="H10" s="382" t="s">
        <v>1081</v>
      </c>
      <c r="I10" s="382"/>
      <c r="J10" s="382" t="s">
        <v>1082</v>
      </c>
    </row>
    <row r="11" spans="1:10" s="389" customFormat="1" ht="58.2" customHeight="1">
      <c r="A11" s="387"/>
      <c r="B11" s="388" t="s">
        <v>1083</v>
      </c>
      <c r="C11" s="730" t="s">
        <v>1110</v>
      </c>
      <c r="D11" s="730"/>
      <c r="E11" s="730"/>
      <c r="F11" s="730"/>
      <c r="G11" s="730"/>
      <c r="H11" s="730"/>
      <c r="I11" s="730"/>
      <c r="J11" s="730"/>
    </row>
    <row r="12" spans="1:10" s="381" customFormat="1" ht="75" customHeight="1">
      <c r="A12" s="727" t="s">
        <v>1066</v>
      </c>
      <c r="B12" s="726" t="s">
        <v>1109</v>
      </c>
      <c r="C12" s="728" t="s">
        <v>1095</v>
      </c>
      <c r="D12" s="728"/>
      <c r="E12" s="728"/>
      <c r="F12" s="728"/>
      <c r="G12" s="728"/>
      <c r="H12" s="728"/>
      <c r="I12" s="728"/>
      <c r="J12" s="728"/>
    </row>
    <row r="13" spans="1:10" ht="73.2" customHeight="1">
      <c r="A13" s="727"/>
      <c r="B13" s="726"/>
      <c r="C13" s="728" t="s">
        <v>1094</v>
      </c>
      <c r="D13" s="728"/>
      <c r="E13" s="728"/>
      <c r="F13" s="728"/>
      <c r="G13" s="728"/>
      <c r="H13" s="728"/>
      <c r="I13" s="728"/>
      <c r="J13" s="728"/>
    </row>
    <row r="14" spans="1:10" ht="68.400000000000006" customHeight="1">
      <c r="A14" s="727"/>
      <c r="B14" s="383" t="s">
        <v>1084</v>
      </c>
      <c r="C14" s="729"/>
      <c r="D14" s="729"/>
      <c r="E14" s="729"/>
      <c r="F14" s="729"/>
      <c r="G14" s="729"/>
      <c r="H14" s="729"/>
      <c r="I14" s="729"/>
      <c r="J14" s="729"/>
    </row>
    <row r="15" spans="1:10" ht="43.95" customHeight="1">
      <c r="A15" s="384"/>
      <c r="B15" s="384"/>
      <c r="C15" s="384"/>
      <c r="D15" s="384"/>
      <c r="E15" s="384"/>
      <c r="F15" s="384"/>
      <c r="G15" s="384"/>
      <c r="H15" s="384"/>
      <c r="I15" s="384"/>
      <c r="J15" s="384"/>
    </row>
    <row r="16" spans="1:10" ht="50.4" customHeight="1">
      <c r="A16" s="734" t="s">
        <v>1108</v>
      </c>
      <c r="B16" s="734"/>
      <c r="C16" s="734"/>
      <c r="D16" s="734"/>
      <c r="E16" s="734"/>
      <c r="F16" s="734"/>
      <c r="G16" s="734"/>
      <c r="H16" s="734"/>
      <c r="I16" s="734"/>
      <c r="J16" s="734"/>
    </row>
    <row r="17" spans="1:10" ht="75" customHeight="1">
      <c r="A17" s="385" t="s">
        <v>1102</v>
      </c>
      <c r="B17" s="386" t="s">
        <v>1106</v>
      </c>
      <c r="C17" s="731" t="s">
        <v>1103</v>
      </c>
      <c r="D17" s="732"/>
      <c r="E17" s="731" t="s">
        <v>1104</v>
      </c>
      <c r="F17" s="732"/>
      <c r="G17" s="731" t="s">
        <v>1105</v>
      </c>
      <c r="H17" s="732"/>
      <c r="I17" s="731" t="s">
        <v>1101</v>
      </c>
      <c r="J17" s="732"/>
    </row>
    <row r="18" spans="1:10" s="381" customFormat="1" ht="84" customHeight="1">
      <c r="A18" s="723" t="s">
        <v>1107</v>
      </c>
      <c r="B18" s="382" t="s">
        <v>1085</v>
      </c>
      <c r="C18" s="382"/>
      <c r="D18" s="382" t="s">
        <v>1067</v>
      </c>
      <c r="E18" s="382"/>
      <c r="F18" s="382" t="s">
        <v>1068</v>
      </c>
      <c r="G18" s="382"/>
      <c r="H18" s="382" t="s">
        <v>1069</v>
      </c>
      <c r="I18" s="382"/>
      <c r="J18" s="382" t="s">
        <v>1070</v>
      </c>
    </row>
    <row r="19" spans="1:10" s="381" customFormat="1" ht="48.6" customHeight="1">
      <c r="A19" s="724"/>
      <c r="B19" s="382" t="s">
        <v>1086</v>
      </c>
      <c r="C19" s="382"/>
      <c r="D19" s="382" t="s">
        <v>1087</v>
      </c>
      <c r="E19" s="382"/>
      <c r="F19" s="382" t="s">
        <v>1088</v>
      </c>
      <c r="G19" s="382"/>
      <c r="H19" s="382" t="s">
        <v>1089</v>
      </c>
      <c r="I19" s="382"/>
      <c r="J19" s="382" t="s">
        <v>1071</v>
      </c>
    </row>
    <row r="20" spans="1:10" s="381" customFormat="1" ht="79.95" customHeight="1">
      <c r="A20" s="724"/>
      <c r="B20" s="382" t="s">
        <v>1090</v>
      </c>
      <c r="C20" s="382"/>
      <c r="D20" s="382" t="s">
        <v>1072</v>
      </c>
      <c r="E20" s="382"/>
      <c r="F20" s="382" t="s">
        <v>1091</v>
      </c>
      <c r="G20" s="382"/>
      <c r="H20" s="382" t="s">
        <v>1073</v>
      </c>
      <c r="I20" s="382"/>
      <c r="J20" s="382" t="s">
        <v>1074</v>
      </c>
    </row>
    <row r="21" spans="1:10" s="381" customFormat="1" ht="84" customHeight="1">
      <c r="A21" s="724"/>
      <c r="B21" s="382" t="s">
        <v>1092</v>
      </c>
      <c r="C21" s="382"/>
      <c r="D21" s="382" t="s">
        <v>1075</v>
      </c>
      <c r="E21" s="382"/>
      <c r="F21" s="382" t="s">
        <v>1076</v>
      </c>
      <c r="G21" s="382"/>
      <c r="H21" s="382" t="s">
        <v>1077</v>
      </c>
      <c r="I21" s="382"/>
      <c r="J21" s="382" t="s">
        <v>1078</v>
      </c>
    </row>
    <row r="22" spans="1:10" s="381" customFormat="1" ht="87" customHeight="1">
      <c r="A22" s="725"/>
      <c r="B22" s="382" t="s">
        <v>1093</v>
      </c>
      <c r="C22" s="382"/>
      <c r="D22" s="382" t="s">
        <v>1079</v>
      </c>
      <c r="E22" s="382"/>
      <c r="F22" s="382" t="s">
        <v>1080</v>
      </c>
      <c r="G22" s="382"/>
      <c r="H22" s="382" t="s">
        <v>1081</v>
      </c>
      <c r="I22" s="382"/>
      <c r="J22" s="382" t="s">
        <v>1082</v>
      </c>
    </row>
    <row r="23" spans="1:10" s="389" customFormat="1" ht="58.2" customHeight="1">
      <c r="A23" s="387"/>
      <c r="B23" s="388" t="s">
        <v>1083</v>
      </c>
      <c r="C23" s="730" t="s">
        <v>1110</v>
      </c>
      <c r="D23" s="730"/>
      <c r="E23" s="730"/>
      <c r="F23" s="730"/>
      <c r="G23" s="730"/>
      <c r="H23" s="730"/>
      <c r="I23" s="730"/>
      <c r="J23" s="730"/>
    </row>
    <row r="24" spans="1:10" s="381" customFormat="1" ht="75" customHeight="1">
      <c r="A24" s="727" t="s">
        <v>1066</v>
      </c>
      <c r="B24" s="726" t="s">
        <v>1109</v>
      </c>
      <c r="C24" s="728" t="s">
        <v>1095</v>
      </c>
      <c r="D24" s="728"/>
      <c r="E24" s="728"/>
      <c r="F24" s="728"/>
      <c r="G24" s="728"/>
      <c r="H24" s="728"/>
      <c r="I24" s="728"/>
      <c r="J24" s="728"/>
    </row>
    <row r="25" spans="1:10" ht="73.2" customHeight="1">
      <c r="A25" s="727"/>
      <c r="B25" s="726"/>
      <c r="C25" s="728" t="s">
        <v>1094</v>
      </c>
      <c r="D25" s="728"/>
      <c r="E25" s="728"/>
      <c r="F25" s="728"/>
      <c r="G25" s="728"/>
      <c r="H25" s="728"/>
      <c r="I25" s="728"/>
      <c r="J25" s="728"/>
    </row>
    <row r="26" spans="1:10" ht="68.400000000000006" customHeight="1">
      <c r="A26" s="727"/>
      <c r="B26" s="383" t="s">
        <v>1084</v>
      </c>
      <c r="C26" s="729"/>
      <c r="D26" s="729"/>
      <c r="E26" s="729"/>
      <c r="F26" s="729"/>
      <c r="G26" s="729"/>
      <c r="H26" s="729"/>
      <c r="I26" s="729"/>
      <c r="J26" s="729"/>
    </row>
  </sheetData>
  <sheetProtection password="CCC5" sheet="1" objects="1" scenarios="1"/>
  <mergeCells count="29">
    <mergeCell ref="E17:F17"/>
    <mergeCell ref="G17:H17"/>
    <mergeCell ref="I17:J17"/>
    <mergeCell ref="I2:J2"/>
    <mergeCell ref="B2:G2"/>
    <mergeCell ref="C5:D5"/>
    <mergeCell ref="E5:F5"/>
    <mergeCell ref="G5:H5"/>
    <mergeCell ref="I5:J5"/>
    <mergeCell ref="A4:J4"/>
    <mergeCell ref="A16:J16"/>
    <mergeCell ref="C17:D17"/>
    <mergeCell ref="A18:A22"/>
    <mergeCell ref="C23:J23"/>
    <mergeCell ref="A24:A26"/>
    <mergeCell ref="B24:B25"/>
    <mergeCell ref="C24:J24"/>
    <mergeCell ref="C25:J25"/>
    <mergeCell ref="C26:J26"/>
    <mergeCell ref="A1:J1"/>
    <mergeCell ref="G3:J3"/>
    <mergeCell ref="B3:E3"/>
    <mergeCell ref="A6:A10"/>
    <mergeCell ref="B12:B13"/>
    <mergeCell ref="A12:A14"/>
    <mergeCell ref="C13:J13"/>
    <mergeCell ref="C14:J14"/>
    <mergeCell ref="C11:J11"/>
    <mergeCell ref="C12:J12"/>
  </mergeCells>
  <phoneticPr fontId="3" type="noConversion"/>
  <printOptions horizontalCentered="1"/>
  <pageMargins left="0" right="0" top="0" bottom="0" header="0" footer="0"/>
  <pageSetup paperSize="9" scale="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工作表11"/>
  <dimension ref="A1:AE54"/>
  <sheetViews>
    <sheetView view="pageBreakPreview" zoomScale="64" zoomScaleNormal="70" zoomScaleSheetLayoutView="64" workbookViewId="0">
      <pane xSplit="2" ySplit="3" topLeftCell="H4" activePane="bottomRight" state="frozen"/>
      <selection pane="topRight" activeCell="C1" sqref="C1"/>
      <selection pane="bottomLeft" activeCell="A4" sqref="A4"/>
      <selection pane="bottomRight" activeCell="G5" sqref="G5"/>
    </sheetView>
  </sheetViews>
  <sheetFormatPr defaultColWidth="8.88671875" defaultRowHeight="17.399999999999999"/>
  <cols>
    <col min="1" max="1" width="17.21875" style="7" customWidth="1"/>
    <col min="2" max="2" width="19.77734375" style="8" customWidth="1"/>
    <col min="3" max="3" width="13.21875" style="7" customWidth="1"/>
    <col min="4" max="4" width="14.33203125" style="7" customWidth="1"/>
    <col min="5" max="5" width="13.6640625" style="7" customWidth="1"/>
    <col min="6" max="6" width="14.21875" style="7" customWidth="1"/>
    <col min="7" max="8" width="11.77734375" style="7" customWidth="1"/>
    <col min="9" max="9" width="13.88671875" style="7" customWidth="1"/>
    <col min="10" max="10" width="26.88671875" style="112" customWidth="1"/>
    <col min="11" max="11" width="19.21875" style="8" customWidth="1"/>
    <col min="12" max="12" width="24.21875" style="10" customWidth="1"/>
    <col min="13" max="13" width="20.33203125" style="7" customWidth="1"/>
    <col min="14" max="14" width="19.6640625" style="122" customWidth="1"/>
    <col min="15" max="15" width="20.44140625" style="122" customWidth="1"/>
    <col min="16" max="16" width="19.88671875" style="122" customWidth="1"/>
    <col min="17" max="17" width="18.44140625" style="122" customWidth="1"/>
    <col min="18" max="18" width="23.88671875" style="122" customWidth="1"/>
    <col min="19" max="20" width="18.44140625" style="7" customWidth="1"/>
    <col min="21" max="21" width="15.44140625" style="7" customWidth="1"/>
    <col min="22" max="22" width="16.44140625" style="7" customWidth="1"/>
    <col min="23" max="23" width="15.44140625" style="7" customWidth="1"/>
    <col min="24" max="24" width="16.6640625" style="7" customWidth="1"/>
    <col min="25" max="25" width="17.88671875" style="12" customWidth="1"/>
    <col min="26" max="28" width="19.44140625" style="120" customWidth="1"/>
    <col min="29" max="31" width="21.77734375" style="120" customWidth="1"/>
    <col min="32" max="16384" width="8.88671875" style="2"/>
  </cols>
  <sheetData>
    <row r="1" spans="1:31" ht="56.4" customHeight="1">
      <c r="A1" s="735" t="s">
        <v>0</v>
      </c>
      <c r="B1" s="736"/>
      <c r="C1" s="736"/>
      <c r="D1" s="736"/>
      <c r="E1" s="736"/>
      <c r="F1" s="736"/>
      <c r="G1" s="736"/>
      <c r="H1" s="736"/>
      <c r="I1" s="736"/>
      <c r="J1" s="736"/>
      <c r="K1" s="736"/>
      <c r="L1" s="736"/>
      <c r="M1" s="736"/>
      <c r="N1" s="602" t="s">
        <v>730</v>
      </c>
      <c r="O1" s="602"/>
      <c r="P1" s="602"/>
      <c r="Q1" s="602"/>
      <c r="R1" s="603"/>
      <c r="S1" s="737" t="s">
        <v>162</v>
      </c>
      <c r="T1" s="738"/>
      <c r="U1" s="738"/>
      <c r="V1" s="738"/>
      <c r="W1" s="738"/>
      <c r="X1" s="738"/>
      <c r="Y1" s="738"/>
      <c r="Z1" s="738"/>
      <c r="AA1" s="738"/>
      <c r="AB1" s="738"/>
      <c r="AC1" s="738"/>
      <c r="AD1" s="738"/>
      <c r="AE1" s="738"/>
    </row>
    <row r="2" spans="1:31" s="3" customFormat="1" ht="217.95" customHeight="1">
      <c r="A2" s="606" t="s">
        <v>1</v>
      </c>
      <c r="B2" s="606"/>
      <c r="C2" s="606"/>
      <c r="D2" s="606"/>
      <c r="E2" s="606"/>
      <c r="F2" s="606"/>
      <c r="G2" s="606"/>
      <c r="H2" s="606"/>
      <c r="I2" s="606"/>
      <c r="J2" s="606"/>
      <c r="K2" s="606"/>
      <c r="L2" s="606"/>
      <c r="M2" s="606"/>
      <c r="N2" s="607" t="s">
        <v>892</v>
      </c>
      <c r="O2" s="608"/>
      <c r="P2" s="608"/>
      <c r="Q2" s="609" t="s">
        <v>894</v>
      </c>
      <c r="R2" s="609"/>
      <c r="S2" s="739" t="s">
        <v>159</v>
      </c>
      <c r="T2" s="738"/>
      <c r="U2" s="738"/>
      <c r="V2" s="738"/>
      <c r="W2" s="738"/>
      <c r="X2" s="738"/>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9" customFormat="1" ht="49.95" customHeight="1">
      <c r="A4" s="144">
        <v>1</v>
      </c>
      <c r="B4" s="147">
        <f>'步驟1. 先填【114-1申請總表】第8列之B欄至CN欄'!G9</f>
        <v>0</v>
      </c>
      <c r="C4" s="114"/>
      <c r="D4" s="113">
        <v>1</v>
      </c>
      <c r="E4" s="113">
        <v>1</v>
      </c>
      <c r="F4" s="113">
        <v>0</v>
      </c>
      <c r="G4" s="114">
        <v>0</v>
      </c>
      <c r="H4" s="114">
        <v>0</v>
      </c>
      <c r="I4" s="113">
        <v>1</v>
      </c>
      <c r="J4" s="113" t="str">
        <f>'步驟1. 先填【114-1申請總表】第8列之B欄至CN欄'!C8</f>
        <v>國立彰化師範大學</v>
      </c>
      <c r="K4" s="113" t="s">
        <v>411</v>
      </c>
      <c r="L4" s="236"/>
      <c r="M4" s="143"/>
      <c r="N4" s="166"/>
      <c r="O4" s="166"/>
      <c r="P4" s="166"/>
      <c r="Q4" s="166">
        <v>0</v>
      </c>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先填【114-1申請總表】第8列之B欄至CN欄'!$N$9="弱勢家庭子女",'步驟1. 先填【114-1申請總表】第8列之B欄至CN欄'!$N$9="弱勢家庭身障學生或身障人士子女")),U4*(G4=0)),"1","0")</f>
        <v>0</v>
      </c>
      <c r="W4" s="148" t="str">
        <f t="shared" ref="W4:W22" si="3">IF(U4*V4,"Y","N")</f>
        <v>N</v>
      </c>
      <c r="X4" s="740">
        <f>COUNTIF(U4:U22,"1")</f>
        <v>1</v>
      </c>
      <c r="Y4" s="741">
        <f>'步驟1. 先填【114-1申請總表】第8列之B欄至CN欄'!N9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9" customFormat="1" ht="49.95" customHeight="1">
      <c r="A5" s="143"/>
      <c r="B5" s="114"/>
      <c r="C5" s="114"/>
      <c r="D5" s="114"/>
      <c r="E5" s="114"/>
      <c r="F5" s="114"/>
      <c r="G5" s="114">
        <v>0</v>
      </c>
      <c r="H5" s="114">
        <v>0</v>
      </c>
      <c r="I5" s="114"/>
      <c r="J5" s="114"/>
      <c r="K5" s="114"/>
      <c r="L5" s="166"/>
      <c r="M5" s="143"/>
      <c r="N5" s="166"/>
      <c r="O5" s="166"/>
      <c r="P5" s="166"/>
      <c r="Q5" s="166">
        <v>0</v>
      </c>
      <c r="R5" s="166"/>
      <c r="S5" s="148" t="str">
        <f t="shared" si="0"/>
        <v>1</v>
      </c>
      <c r="T5" s="148" t="str">
        <f t="shared" si="1"/>
        <v>1</v>
      </c>
      <c r="U5" s="148" t="str">
        <f t="shared" si="2"/>
        <v>0</v>
      </c>
      <c r="V5" s="148" t="str">
        <f>IF(AND((OR('步驟1. 先填【114-1申請總表】第8列之B欄至CN欄'!$N$9="弱勢家庭子女",'步驟1. 先填【114-1申請總表】第8列之B欄至CN欄'!$N$9="弱勢家庭身障學生或身障人士子女")),U5*(G5=0)),"1","0")</f>
        <v>0</v>
      </c>
      <c r="W5" s="148" t="str">
        <f t="shared" si="3"/>
        <v>N</v>
      </c>
      <c r="X5" s="740"/>
      <c r="Y5" s="741"/>
      <c r="Z5" s="626"/>
      <c r="AA5" s="626"/>
      <c r="AB5" s="626"/>
      <c r="AC5" s="616"/>
      <c r="AD5" s="616"/>
      <c r="AE5" s="616"/>
    </row>
    <row r="6" spans="1:31" s="169" customFormat="1" ht="49.95" customHeight="1">
      <c r="A6" s="143"/>
      <c r="B6" s="114"/>
      <c r="C6" s="114"/>
      <c r="D6" s="114"/>
      <c r="E6" s="114"/>
      <c r="F6" s="114"/>
      <c r="G6" s="114">
        <v>0</v>
      </c>
      <c r="H6" s="114">
        <v>0</v>
      </c>
      <c r="I6" s="114"/>
      <c r="J6" s="114"/>
      <c r="K6" s="114"/>
      <c r="L6" s="166"/>
      <c r="M6" s="143"/>
      <c r="N6" s="166"/>
      <c r="O6" s="166"/>
      <c r="P6" s="166"/>
      <c r="Q6" s="166">
        <v>0</v>
      </c>
      <c r="R6" s="166"/>
      <c r="S6" s="148" t="str">
        <f t="shared" si="0"/>
        <v>1</v>
      </c>
      <c r="T6" s="148" t="str">
        <f t="shared" si="1"/>
        <v>1</v>
      </c>
      <c r="U6" s="148" t="str">
        <f t="shared" si="2"/>
        <v>0</v>
      </c>
      <c r="V6" s="148" t="str">
        <f>IF(AND((OR('步驟1. 先填【114-1申請總表】第8列之B欄至CN欄'!$N$9="弱勢家庭子女",'步驟1. 先填【114-1申請總表】第8列之B欄至CN欄'!$N$9="弱勢家庭身障學生或身障人士子女")),U6*(G6=0)),"1","0")</f>
        <v>0</v>
      </c>
      <c r="W6" s="148" t="str">
        <f t="shared" si="3"/>
        <v>N</v>
      </c>
      <c r="X6" s="740"/>
      <c r="Y6" s="741"/>
      <c r="Z6" s="626"/>
      <c r="AA6" s="626"/>
      <c r="AB6" s="626"/>
      <c r="AC6" s="616"/>
      <c r="AD6" s="616"/>
      <c r="AE6" s="616"/>
    </row>
    <row r="7" spans="1:31" s="169" customFormat="1" ht="49.95" customHeight="1">
      <c r="A7" s="143"/>
      <c r="B7" s="81"/>
      <c r="C7" s="114"/>
      <c r="D7" s="114"/>
      <c r="E7" s="114"/>
      <c r="F7" s="114"/>
      <c r="G7" s="114">
        <v>0</v>
      </c>
      <c r="H7" s="114">
        <v>0</v>
      </c>
      <c r="I7" s="114"/>
      <c r="J7" s="114"/>
      <c r="K7" s="114"/>
      <c r="L7" s="166"/>
      <c r="M7" s="143"/>
      <c r="N7" s="166"/>
      <c r="O7" s="166"/>
      <c r="P7" s="166"/>
      <c r="Q7" s="166">
        <v>0</v>
      </c>
      <c r="R7" s="166"/>
      <c r="S7" s="148" t="str">
        <f t="shared" si="0"/>
        <v>1</v>
      </c>
      <c r="T7" s="148" t="str">
        <f t="shared" si="1"/>
        <v>1</v>
      </c>
      <c r="U7" s="148" t="str">
        <f t="shared" si="2"/>
        <v>0</v>
      </c>
      <c r="V7" s="148" t="str">
        <f>IF(AND((OR('步驟1. 先填【114-1申請總表】第8列之B欄至CN欄'!$N$9="弱勢家庭子女",'步驟1. 先填【114-1申請總表】第8列之B欄至CN欄'!$N$9="弱勢家庭身障學生或身障人士子女")),U7*(G7=0)),"1","0")</f>
        <v>0</v>
      </c>
      <c r="W7" s="148" t="str">
        <f t="shared" si="3"/>
        <v>N</v>
      </c>
      <c r="X7" s="740"/>
      <c r="Y7" s="741"/>
      <c r="Z7" s="626"/>
      <c r="AA7" s="626"/>
      <c r="AB7" s="626"/>
      <c r="AC7" s="616"/>
      <c r="AD7" s="616"/>
      <c r="AE7" s="616"/>
    </row>
    <row r="8" spans="1:31" s="169" customFormat="1" ht="49.95" customHeight="1">
      <c r="A8" s="143"/>
      <c r="B8" s="114"/>
      <c r="C8" s="114"/>
      <c r="D8" s="114"/>
      <c r="E8" s="114"/>
      <c r="F8" s="114"/>
      <c r="G8" s="114">
        <v>0</v>
      </c>
      <c r="H8" s="114">
        <v>0</v>
      </c>
      <c r="I8" s="114"/>
      <c r="J8" s="114"/>
      <c r="K8" s="114"/>
      <c r="L8" s="166"/>
      <c r="M8" s="143"/>
      <c r="N8" s="166"/>
      <c r="O8" s="166"/>
      <c r="P8" s="166"/>
      <c r="Q8" s="166">
        <v>0</v>
      </c>
      <c r="R8" s="166"/>
      <c r="S8" s="148" t="str">
        <f t="shared" si="0"/>
        <v>1</v>
      </c>
      <c r="T8" s="148" t="str">
        <f t="shared" si="1"/>
        <v>1</v>
      </c>
      <c r="U8" s="148" t="str">
        <f t="shared" si="2"/>
        <v>0</v>
      </c>
      <c r="V8" s="148" t="str">
        <f>IF(AND((OR('步驟1. 先填【114-1申請總表】第8列之B欄至CN欄'!$N$9="弱勢家庭子女",'步驟1. 先填【114-1申請總表】第8列之B欄至CN欄'!$N$9="弱勢家庭身障學生或身障人士子女")),U8*(G8=0)),"1","0")</f>
        <v>0</v>
      </c>
      <c r="W8" s="148" t="str">
        <f t="shared" si="3"/>
        <v>N</v>
      </c>
      <c r="X8" s="740"/>
      <c r="Y8" s="741"/>
      <c r="Z8" s="626"/>
      <c r="AA8" s="626"/>
      <c r="AB8" s="626"/>
      <c r="AC8" s="616"/>
      <c r="AD8" s="616"/>
      <c r="AE8" s="616"/>
    </row>
    <row r="9" spans="1:31" s="169" customFormat="1" ht="49.95" customHeight="1">
      <c r="A9" s="143"/>
      <c r="B9" s="114"/>
      <c r="C9" s="114"/>
      <c r="D9" s="114"/>
      <c r="E9" s="114"/>
      <c r="F9" s="114"/>
      <c r="G9" s="114">
        <v>0</v>
      </c>
      <c r="H9" s="114">
        <v>0</v>
      </c>
      <c r="I9" s="114"/>
      <c r="J9" s="114"/>
      <c r="K9" s="114"/>
      <c r="L9" s="166"/>
      <c r="M9" s="143"/>
      <c r="N9" s="166"/>
      <c r="O9" s="166"/>
      <c r="P9" s="166"/>
      <c r="Q9" s="166">
        <v>0</v>
      </c>
      <c r="R9" s="166"/>
      <c r="S9" s="148" t="str">
        <f t="shared" si="0"/>
        <v>1</v>
      </c>
      <c r="T9" s="148" t="str">
        <f t="shared" si="1"/>
        <v>1</v>
      </c>
      <c r="U9" s="148" t="str">
        <f t="shared" si="2"/>
        <v>0</v>
      </c>
      <c r="V9" s="148" t="str">
        <f>IF(AND((OR('步驟1. 先填【114-1申請總表】第8列之B欄至CN欄'!$N$9="弱勢家庭子女",'步驟1. 先填【114-1申請總表】第8列之B欄至CN欄'!$N$9="弱勢家庭身障學生或身障人士子女")),U9*(G9=0)),"1","0")</f>
        <v>0</v>
      </c>
      <c r="W9" s="148" t="str">
        <f t="shared" si="3"/>
        <v>N</v>
      </c>
      <c r="X9" s="740"/>
      <c r="Y9" s="741"/>
      <c r="Z9" s="626"/>
      <c r="AA9" s="626"/>
      <c r="AB9" s="626"/>
      <c r="AC9" s="616"/>
      <c r="AD9" s="616"/>
      <c r="AE9" s="616"/>
    </row>
    <row r="10" spans="1:31" s="169" customFormat="1" ht="49.95" customHeight="1">
      <c r="A10" s="143"/>
      <c r="B10" s="114"/>
      <c r="C10" s="114"/>
      <c r="D10" s="114"/>
      <c r="E10" s="114"/>
      <c r="F10" s="114"/>
      <c r="G10" s="114">
        <v>0</v>
      </c>
      <c r="H10" s="114">
        <v>0</v>
      </c>
      <c r="I10" s="114"/>
      <c r="J10" s="114"/>
      <c r="K10" s="114"/>
      <c r="L10" s="166"/>
      <c r="M10" s="143"/>
      <c r="N10" s="166"/>
      <c r="O10" s="166"/>
      <c r="P10" s="166"/>
      <c r="Q10" s="166">
        <v>0</v>
      </c>
      <c r="R10" s="166"/>
      <c r="S10" s="148" t="str">
        <f t="shared" si="0"/>
        <v>1</v>
      </c>
      <c r="T10" s="148" t="str">
        <f t="shared" si="1"/>
        <v>1</v>
      </c>
      <c r="U10" s="148" t="str">
        <f t="shared" si="2"/>
        <v>0</v>
      </c>
      <c r="V10" s="148" t="str">
        <f>IF(AND((OR('步驟1. 先填【114-1申請總表】第8列之B欄至CN欄'!$N$9="弱勢家庭子女",'步驟1. 先填【114-1申請總表】第8列之B欄至CN欄'!$N$9="弱勢家庭身障學生或身障人士子女")),U10*(G10=0)),"1","0")</f>
        <v>0</v>
      </c>
      <c r="W10" s="148" t="str">
        <f t="shared" si="3"/>
        <v>N</v>
      </c>
      <c r="X10" s="740"/>
      <c r="Y10" s="741"/>
      <c r="Z10" s="626"/>
      <c r="AA10" s="626"/>
      <c r="AB10" s="626"/>
      <c r="AC10" s="616"/>
      <c r="AD10" s="616"/>
      <c r="AE10" s="616"/>
    </row>
    <row r="11" spans="1:31" s="169" customFormat="1" ht="49.95" customHeight="1">
      <c r="A11" s="143"/>
      <c r="B11" s="114"/>
      <c r="C11" s="114"/>
      <c r="D11" s="114"/>
      <c r="E11" s="114"/>
      <c r="F11" s="114"/>
      <c r="G11" s="114">
        <v>0</v>
      </c>
      <c r="H11" s="114">
        <v>0</v>
      </c>
      <c r="I11" s="114"/>
      <c r="J11" s="114"/>
      <c r="K11" s="114"/>
      <c r="L11" s="166"/>
      <c r="M11" s="143"/>
      <c r="N11" s="166"/>
      <c r="O11" s="166"/>
      <c r="P11" s="166"/>
      <c r="Q11" s="166">
        <v>0</v>
      </c>
      <c r="R11" s="166"/>
      <c r="S11" s="148" t="str">
        <f t="shared" si="0"/>
        <v>1</v>
      </c>
      <c r="T11" s="148" t="str">
        <f t="shared" si="1"/>
        <v>1</v>
      </c>
      <c r="U11" s="148" t="str">
        <f t="shared" si="2"/>
        <v>0</v>
      </c>
      <c r="V11" s="148" t="str">
        <f>IF(AND((OR('步驟1. 先填【114-1申請總表】第8列之B欄至CN欄'!$N$9="弱勢家庭子女",'步驟1. 先填【114-1申請總表】第8列之B欄至CN欄'!$N$9="弱勢家庭身障學生或身障人士子女")),U11*(G11=0)),"1","0")</f>
        <v>0</v>
      </c>
      <c r="W11" s="148" t="str">
        <f t="shared" si="3"/>
        <v>N</v>
      </c>
      <c r="X11" s="740"/>
      <c r="Y11" s="741"/>
      <c r="Z11" s="626"/>
      <c r="AA11" s="626"/>
      <c r="AB11" s="626"/>
      <c r="AC11" s="616"/>
      <c r="AD11" s="616"/>
      <c r="AE11" s="616"/>
    </row>
    <row r="12" spans="1:31" s="169" customFormat="1" ht="49.95" customHeight="1">
      <c r="A12" s="143"/>
      <c r="B12" s="114"/>
      <c r="C12" s="114"/>
      <c r="D12" s="114"/>
      <c r="E12" s="114"/>
      <c r="F12" s="114"/>
      <c r="G12" s="114">
        <v>0</v>
      </c>
      <c r="H12" s="114">
        <v>0</v>
      </c>
      <c r="I12" s="114"/>
      <c r="J12" s="114"/>
      <c r="K12" s="114"/>
      <c r="L12" s="166"/>
      <c r="M12" s="143"/>
      <c r="N12" s="166"/>
      <c r="O12" s="166"/>
      <c r="P12" s="166"/>
      <c r="Q12" s="166">
        <v>0</v>
      </c>
      <c r="R12" s="166"/>
      <c r="S12" s="148" t="str">
        <f t="shared" si="0"/>
        <v>1</v>
      </c>
      <c r="T12" s="148" t="str">
        <f t="shared" si="1"/>
        <v>1</v>
      </c>
      <c r="U12" s="148" t="str">
        <f t="shared" si="2"/>
        <v>0</v>
      </c>
      <c r="V12" s="148" t="str">
        <f>IF(AND((OR('步驟1. 先填【114-1申請總表】第8列之B欄至CN欄'!$N$9="弱勢家庭子女",'步驟1. 先填【114-1申請總表】第8列之B欄至CN欄'!$N$9="弱勢家庭身障學生或身障人士子女")),U12*(G12=0)),"1","0")</f>
        <v>0</v>
      </c>
      <c r="W12" s="148" t="str">
        <f t="shared" si="3"/>
        <v>N</v>
      </c>
      <c r="X12" s="740"/>
      <c r="Y12" s="741"/>
      <c r="Z12" s="626"/>
      <c r="AA12" s="626"/>
      <c r="AB12" s="626"/>
      <c r="AC12" s="616"/>
      <c r="AD12" s="616"/>
      <c r="AE12" s="616"/>
    </row>
    <row r="13" spans="1:31" s="169" customFormat="1" ht="49.95" customHeight="1">
      <c r="A13" s="143"/>
      <c r="B13" s="114"/>
      <c r="C13" s="114"/>
      <c r="D13" s="114"/>
      <c r="E13" s="114"/>
      <c r="F13" s="114"/>
      <c r="G13" s="114">
        <v>0</v>
      </c>
      <c r="H13" s="114">
        <v>0</v>
      </c>
      <c r="I13" s="114"/>
      <c r="J13" s="114"/>
      <c r="K13" s="114"/>
      <c r="L13" s="166"/>
      <c r="M13" s="143"/>
      <c r="N13" s="166"/>
      <c r="O13" s="166"/>
      <c r="P13" s="166"/>
      <c r="Q13" s="166">
        <v>0</v>
      </c>
      <c r="R13" s="166"/>
      <c r="S13" s="148" t="str">
        <f t="shared" si="0"/>
        <v>1</v>
      </c>
      <c r="T13" s="148" t="str">
        <f t="shared" si="1"/>
        <v>1</v>
      </c>
      <c r="U13" s="148" t="str">
        <f t="shared" si="2"/>
        <v>0</v>
      </c>
      <c r="V13" s="148" t="str">
        <f>IF(AND((OR('步驟1. 先填【114-1申請總表】第8列之B欄至CN欄'!$N$9="弱勢家庭子女",'步驟1. 先填【114-1申請總表】第8列之B欄至CN欄'!$N$9="弱勢家庭身障學生或身障人士子女")),U13*(G13=0)),"1","0")</f>
        <v>0</v>
      </c>
      <c r="W13" s="148" t="str">
        <f t="shared" si="3"/>
        <v>N</v>
      </c>
      <c r="X13" s="740"/>
      <c r="Y13" s="741"/>
      <c r="Z13" s="626"/>
      <c r="AA13" s="626"/>
      <c r="AB13" s="626"/>
      <c r="AC13" s="616"/>
      <c r="AD13" s="616"/>
      <c r="AE13" s="616"/>
    </row>
    <row r="14" spans="1:31" s="169" customFormat="1" ht="49.95" customHeight="1">
      <c r="A14" s="143"/>
      <c r="B14" s="114"/>
      <c r="C14" s="114"/>
      <c r="D14" s="114"/>
      <c r="E14" s="114"/>
      <c r="F14" s="114"/>
      <c r="G14" s="114">
        <v>0</v>
      </c>
      <c r="H14" s="114">
        <v>0</v>
      </c>
      <c r="I14" s="114"/>
      <c r="J14" s="114"/>
      <c r="K14" s="114"/>
      <c r="L14" s="166"/>
      <c r="M14" s="143"/>
      <c r="N14" s="166"/>
      <c r="O14" s="166"/>
      <c r="P14" s="166"/>
      <c r="Q14" s="166">
        <v>0</v>
      </c>
      <c r="R14" s="166"/>
      <c r="S14" s="148" t="str">
        <f t="shared" si="0"/>
        <v>1</v>
      </c>
      <c r="T14" s="148" t="str">
        <f t="shared" si="1"/>
        <v>1</v>
      </c>
      <c r="U14" s="148" t="str">
        <f t="shared" si="2"/>
        <v>0</v>
      </c>
      <c r="V14" s="148" t="str">
        <f>IF(AND((OR('步驟1. 先填【114-1申請總表】第8列之B欄至CN欄'!$N$9="弱勢家庭子女",'步驟1. 先填【114-1申請總表】第8列之B欄至CN欄'!$N$9="弱勢家庭身障學生或身障人士子女")),U14*(G14=0)),"1","0")</f>
        <v>0</v>
      </c>
      <c r="W14" s="148" t="str">
        <f t="shared" si="3"/>
        <v>N</v>
      </c>
      <c r="X14" s="740"/>
      <c r="Y14" s="741"/>
      <c r="Z14" s="626"/>
      <c r="AA14" s="626"/>
      <c r="AB14" s="626"/>
      <c r="AC14" s="616"/>
      <c r="AD14" s="616"/>
      <c r="AE14" s="616"/>
    </row>
    <row r="15" spans="1:31" s="169" customFormat="1" ht="49.95" customHeight="1">
      <c r="A15" s="143"/>
      <c r="B15" s="114"/>
      <c r="C15" s="114"/>
      <c r="D15" s="114"/>
      <c r="E15" s="114"/>
      <c r="F15" s="114"/>
      <c r="G15" s="114">
        <v>0</v>
      </c>
      <c r="H15" s="114">
        <v>0</v>
      </c>
      <c r="I15" s="114"/>
      <c r="J15" s="114"/>
      <c r="K15" s="114"/>
      <c r="L15" s="166"/>
      <c r="M15" s="143"/>
      <c r="N15" s="166"/>
      <c r="O15" s="166"/>
      <c r="P15" s="166"/>
      <c r="Q15" s="166">
        <v>0</v>
      </c>
      <c r="R15" s="166"/>
      <c r="S15" s="148" t="str">
        <f t="shared" si="0"/>
        <v>1</v>
      </c>
      <c r="T15" s="148" t="str">
        <f t="shared" si="1"/>
        <v>1</v>
      </c>
      <c r="U15" s="148" t="str">
        <f t="shared" si="2"/>
        <v>0</v>
      </c>
      <c r="V15" s="148" t="str">
        <f>IF(AND((OR('步驟1. 先填【114-1申請總表】第8列之B欄至CN欄'!$N$9="弱勢家庭子女",'步驟1. 先填【114-1申請總表】第8列之B欄至CN欄'!$N$9="弱勢家庭身障學生或身障人士子女")),U15*(G15=0)),"1","0")</f>
        <v>0</v>
      </c>
      <c r="W15" s="148" t="str">
        <f t="shared" si="3"/>
        <v>N</v>
      </c>
      <c r="X15" s="740"/>
      <c r="Y15" s="741"/>
      <c r="Z15" s="626"/>
      <c r="AA15" s="626"/>
      <c r="AB15" s="626"/>
      <c r="AC15" s="616"/>
      <c r="AD15" s="616"/>
      <c r="AE15" s="616"/>
    </row>
    <row r="16" spans="1:31" s="169" customFormat="1" ht="49.95" customHeight="1">
      <c r="A16" s="143"/>
      <c r="B16" s="114"/>
      <c r="C16" s="114"/>
      <c r="D16" s="114"/>
      <c r="E16" s="114"/>
      <c r="F16" s="114"/>
      <c r="G16" s="114">
        <v>0</v>
      </c>
      <c r="H16" s="114">
        <v>0</v>
      </c>
      <c r="I16" s="114"/>
      <c r="J16" s="114"/>
      <c r="K16" s="114"/>
      <c r="L16" s="166"/>
      <c r="M16" s="143"/>
      <c r="N16" s="166"/>
      <c r="O16" s="166"/>
      <c r="P16" s="166"/>
      <c r="Q16" s="166">
        <v>0</v>
      </c>
      <c r="R16" s="166"/>
      <c r="S16" s="148" t="str">
        <f t="shared" si="0"/>
        <v>1</v>
      </c>
      <c r="T16" s="148" t="str">
        <f t="shared" si="1"/>
        <v>1</v>
      </c>
      <c r="U16" s="148" t="str">
        <f t="shared" si="2"/>
        <v>0</v>
      </c>
      <c r="V16" s="148" t="str">
        <f>IF(AND((OR('步驟1. 先填【114-1申請總表】第8列之B欄至CN欄'!$N$9="弱勢家庭子女",'步驟1. 先填【114-1申請總表】第8列之B欄至CN欄'!$N$9="弱勢家庭身障學生或身障人士子女")),U16*(G16=0)),"1","0")</f>
        <v>0</v>
      </c>
      <c r="W16" s="148" t="str">
        <f t="shared" si="3"/>
        <v>N</v>
      </c>
      <c r="X16" s="740"/>
      <c r="Y16" s="741"/>
      <c r="Z16" s="626"/>
      <c r="AA16" s="626"/>
      <c r="AB16" s="626"/>
      <c r="AC16" s="616"/>
      <c r="AD16" s="616"/>
      <c r="AE16" s="616"/>
    </row>
    <row r="17" spans="1:31" s="169" customFormat="1" ht="49.95" customHeight="1">
      <c r="A17" s="143"/>
      <c r="B17" s="114"/>
      <c r="C17" s="114"/>
      <c r="D17" s="114"/>
      <c r="E17" s="114"/>
      <c r="F17" s="114"/>
      <c r="G17" s="114">
        <v>0</v>
      </c>
      <c r="H17" s="114">
        <v>0</v>
      </c>
      <c r="I17" s="114"/>
      <c r="J17" s="114"/>
      <c r="K17" s="114"/>
      <c r="L17" s="166"/>
      <c r="M17" s="143"/>
      <c r="N17" s="166"/>
      <c r="O17" s="166"/>
      <c r="P17" s="166"/>
      <c r="Q17" s="166">
        <v>0</v>
      </c>
      <c r="R17" s="166"/>
      <c r="S17" s="148" t="str">
        <f t="shared" si="0"/>
        <v>1</v>
      </c>
      <c r="T17" s="148" t="str">
        <f t="shared" si="1"/>
        <v>1</v>
      </c>
      <c r="U17" s="148" t="str">
        <f t="shared" si="2"/>
        <v>0</v>
      </c>
      <c r="V17" s="148" t="str">
        <f>IF(AND((OR('步驟1. 先填【114-1申請總表】第8列之B欄至CN欄'!$N$9="弱勢家庭子女",'步驟1. 先填【114-1申請總表】第8列之B欄至CN欄'!$N$9="弱勢家庭身障學生或身障人士子女")),U17*(G17=0)),"1","0")</f>
        <v>0</v>
      </c>
      <c r="W17" s="148" t="str">
        <f t="shared" si="3"/>
        <v>N</v>
      </c>
      <c r="X17" s="740"/>
      <c r="Y17" s="741"/>
      <c r="Z17" s="626"/>
      <c r="AA17" s="626"/>
      <c r="AB17" s="626"/>
      <c r="AC17" s="616"/>
      <c r="AD17" s="616"/>
      <c r="AE17" s="616"/>
    </row>
    <row r="18" spans="1:31" s="169" customFormat="1" ht="49.95" customHeight="1">
      <c r="A18" s="143"/>
      <c r="B18" s="114"/>
      <c r="C18" s="114"/>
      <c r="D18" s="114"/>
      <c r="E18" s="114"/>
      <c r="F18" s="114"/>
      <c r="G18" s="114">
        <v>0</v>
      </c>
      <c r="H18" s="114">
        <v>0</v>
      </c>
      <c r="I18" s="114"/>
      <c r="J18" s="114"/>
      <c r="K18" s="114"/>
      <c r="L18" s="166"/>
      <c r="M18" s="143"/>
      <c r="N18" s="166"/>
      <c r="O18" s="166"/>
      <c r="P18" s="166"/>
      <c r="Q18" s="166">
        <v>0</v>
      </c>
      <c r="R18" s="166"/>
      <c r="S18" s="148" t="str">
        <f t="shared" si="0"/>
        <v>1</v>
      </c>
      <c r="T18" s="148" t="str">
        <f t="shared" si="1"/>
        <v>1</v>
      </c>
      <c r="U18" s="148" t="str">
        <f t="shared" si="2"/>
        <v>0</v>
      </c>
      <c r="V18" s="148" t="str">
        <f>IF(AND((OR('步驟1. 先填【114-1申請總表】第8列之B欄至CN欄'!$N$9="弱勢家庭子女",'步驟1. 先填【114-1申請總表】第8列之B欄至CN欄'!$N$9="弱勢家庭身障學生或身障人士子女")),U18*(G18=0)),"1","0")</f>
        <v>0</v>
      </c>
      <c r="W18" s="148" t="str">
        <f t="shared" si="3"/>
        <v>N</v>
      </c>
      <c r="X18" s="740"/>
      <c r="Y18" s="741"/>
      <c r="Z18" s="626"/>
      <c r="AA18" s="626"/>
      <c r="AB18" s="626"/>
      <c r="AC18" s="616"/>
      <c r="AD18" s="616"/>
      <c r="AE18" s="616"/>
    </row>
    <row r="19" spans="1:31" s="169" customFormat="1" ht="49.95" customHeight="1">
      <c r="A19" s="143"/>
      <c r="B19" s="114"/>
      <c r="C19" s="114"/>
      <c r="D19" s="114"/>
      <c r="E19" s="114"/>
      <c r="F19" s="114"/>
      <c r="G19" s="114">
        <v>0</v>
      </c>
      <c r="H19" s="114">
        <v>0</v>
      </c>
      <c r="I19" s="114"/>
      <c r="J19" s="114"/>
      <c r="K19" s="114"/>
      <c r="L19" s="166"/>
      <c r="M19" s="143"/>
      <c r="N19" s="166"/>
      <c r="O19" s="166"/>
      <c r="P19" s="166"/>
      <c r="Q19" s="166">
        <v>0</v>
      </c>
      <c r="R19" s="166"/>
      <c r="S19" s="148" t="str">
        <f t="shared" si="0"/>
        <v>1</v>
      </c>
      <c r="T19" s="148" t="str">
        <f t="shared" si="1"/>
        <v>1</v>
      </c>
      <c r="U19" s="148" t="str">
        <f t="shared" si="2"/>
        <v>0</v>
      </c>
      <c r="V19" s="148" t="str">
        <f>IF(AND((OR('步驟1. 先填【114-1申請總表】第8列之B欄至CN欄'!$N$9="弱勢家庭子女",'步驟1. 先填【114-1申請總表】第8列之B欄至CN欄'!$N$9="弱勢家庭身障學生或身障人士子女")),U19*(G19=0)),"1","0")</f>
        <v>0</v>
      </c>
      <c r="W19" s="148" t="str">
        <f t="shared" si="3"/>
        <v>N</v>
      </c>
      <c r="X19" s="740"/>
      <c r="Y19" s="741"/>
      <c r="Z19" s="626"/>
      <c r="AA19" s="626"/>
      <c r="AB19" s="626"/>
      <c r="AC19" s="616"/>
      <c r="AD19" s="616"/>
      <c r="AE19" s="616"/>
    </row>
    <row r="20" spans="1:31" s="169" customFormat="1" ht="49.95" customHeight="1">
      <c r="A20" s="143"/>
      <c r="B20" s="114"/>
      <c r="C20" s="114"/>
      <c r="D20" s="114"/>
      <c r="E20" s="114"/>
      <c r="F20" s="114"/>
      <c r="G20" s="114">
        <v>0</v>
      </c>
      <c r="H20" s="114">
        <v>0</v>
      </c>
      <c r="I20" s="114"/>
      <c r="J20" s="114"/>
      <c r="K20" s="114"/>
      <c r="L20" s="166"/>
      <c r="M20" s="143"/>
      <c r="N20" s="166"/>
      <c r="O20" s="166"/>
      <c r="P20" s="166"/>
      <c r="Q20" s="166">
        <v>0</v>
      </c>
      <c r="R20" s="166"/>
      <c r="S20" s="148" t="str">
        <f t="shared" si="0"/>
        <v>1</v>
      </c>
      <c r="T20" s="148" t="str">
        <f t="shared" si="1"/>
        <v>1</v>
      </c>
      <c r="U20" s="148" t="str">
        <f t="shared" si="2"/>
        <v>0</v>
      </c>
      <c r="V20" s="148" t="str">
        <f>IF(AND((OR('步驟1. 先填【114-1申請總表】第8列之B欄至CN欄'!$N$9="弱勢家庭子女",'步驟1. 先填【114-1申請總表】第8列之B欄至CN欄'!$N$9="弱勢家庭身障學生或身障人士子女")),U20*(G20=0)),"1","0")</f>
        <v>0</v>
      </c>
      <c r="W20" s="148" t="str">
        <f t="shared" si="3"/>
        <v>N</v>
      </c>
      <c r="X20" s="740"/>
      <c r="Y20" s="741"/>
      <c r="Z20" s="626"/>
      <c r="AA20" s="626"/>
      <c r="AB20" s="626"/>
      <c r="AC20" s="616"/>
      <c r="AD20" s="616"/>
      <c r="AE20" s="616"/>
    </row>
    <row r="21" spans="1:31" s="169" customFormat="1" ht="49.95" customHeight="1">
      <c r="A21" s="143"/>
      <c r="B21" s="114"/>
      <c r="C21" s="114"/>
      <c r="D21" s="114"/>
      <c r="E21" s="114"/>
      <c r="F21" s="114"/>
      <c r="G21" s="114">
        <v>0</v>
      </c>
      <c r="H21" s="114">
        <v>0</v>
      </c>
      <c r="I21" s="114"/>
      <c r="J21" s="114"/>
      <c r="K21" s="114"/>
      <c r="L21" s="166"/>
      <c r="M21" s="143"/>
      <c r="N21" s="166"/>
      <c r="O21" s="166"/>
      <c r="P21" s="166"/>
      <c r="Q21" s="166">
        <v>0</v>
      </c>
      <c r="R21" s="166"/>
      <c r="S21" s="148" t="str">
        <f t="shared" si="0"/>
        <v>1</v>
      </c>
      <c r="T21" s="148" t="str">
        <f t="shared" si="1"/>
        <v>1</v>
      </c>
      <c r="U21" s="148" t="str">
        <f t="shared" si="2"/>
        <v>0</v>
      </c>
      <c r="V21" s="148" t="str">
        <f>IF(AND((OR('步驟1. 先填【114-1申請總表】第8列之B欄至CN欄'!$N$9="弱勢家庭子女",'步驟1. 先填【114-1申請總表】第8列之B欄至CN欄'!$N$9="弱勢家庭身障學生或身障人士子女")),U21*(G21=0)),"1","0")</f>
        <v>0</v>
      </c>
      <c r="W21" s="148" t="str">
        <f t="shared" si="3"/>
        <v>N</v>
      </c>
      <c r="X21" s="740"/>
      <c r="Y21" s="741"/>
      <c r="Z21" s="626"/>
      <c r="AA21" s="626"/>
      <c r="AB21" s="626"/>
      <c r="AC21" s="616"/>
      <c r="AD21" s="616"/>
      <c r="AE21" s="616"/>
    </row>
    <row r="22" spans="1:31" s="169" customFormat="1" ht="49.95" customHeight="1">
      <c r="A22" s="143"/>
      <c r="B22" s="114"/>
      <c r="C22" s="114"/>
      <c r="D22" s="114"/>
      <c r="E22" s="114"/>
      <c r="F22" s="114"/>
      <c r="G22" s="114">
        <v>0</v>
      </c>
      <c r="H22" s="114">
        <v>0</v>
      </c>
      <c r="I22" s="114"/>
      <c r="J22" s="114"/>
      <c r="K22" s="114"/>
      <c r="L22" s="166"/>
      <c r="M22" s="143"/>
      <c r="N22" s="166"/>
      <c r="O22" s="166"/>
      <c r="P22" s="166"/>
      <c r="Q22" s="166">
        <v>0</v>
      </c>
      <c r="R22" s="166"/>
      <c r="S22" s="148" t="str">
        <f t="shared" si="0"/>
        <v>1</v>
      </c>
      <c r="T22" s="148" t="str">
        <f t="shared" si="1"/>
        <v>1</v>
      </c>
      <c r="U22" s="148" t="str">
        <f t="shared" si="2"/>
        <v>0</v>
      </c>
      <c r="V22" s="148" t="str">
        <f>IF(AND((OR('步驟1. 先填【114-1申請總表】第8列之B欄至CN欄'!$N$9="弱勢家庭子女",'步驟1. 先填【114-1申請總表】第8列之B欄至CN欄'!$N$9="弱勢家庭身障學生或身障人士子女")),U22*(G22=0)),"1","0")</f>
        <v>0</v>
      </c>
      <c r="W22" s="148" t="str">
        <f t="shared" si="3"/>
        <v>N</v>
      </c>
      <c r="X22" s="740"/>
      <c r="Y22" s="741"/>
      <c r="Z22" s="626"/>
      <c r="AA22" s="626"/>
      <c r="AB22" s="626"/>
      <c r="AC22" s="616"/>
      <c r="AD22" s="616"/>
      <c r="AE22" s="616"/>
    </row>
    <row r="23" spans="1:31" s="42" customFormat="1" ht="45" customHeight="1">
      <c r="A23" s="617" t="s">
        <v>502</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167"/>
      <c r="T23" s="167"/>
      <c r="U23" s="167"/>
      <c r="V23" s="167"/>
      <c r="W23" s="167"/>
      <c r="X23" s="85">
        <f>X4</f>
        <v>1</v>
      </c>
      <c r="Y23" s="87">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22"/>
      <c r="O25" s="122"/>
      <c r="P25" s="122"/>
      <c r="Q25" s="122"/>
      <c r="R25" s="122"/>
      <c r="S25" s="7"/>
      <c r="T25" s="7"/>
      <c r="U25" s="7"/>
      <c r="V25" s="7"/>
      <c r="W25" s="7"/>
      <c r="X25" s="7"/>
      <c r="Y25" s="8"/>
      <c r="Z25" s="120"/>
      <c r="AA25" s="120"/>
      <c r="AB25" s="120"/>
      <c r="AC25" s="120"/>
      <c r="AD25" s="120"/>
      <c r="AE25" s="120"/>
    </row>
    <row r="26" spans="1:31" s="60" customFormat="1" ht="19.8">
      <c r="A26" s="58">
        <v>1</v>
      </c>
      <c r="B26" s="59" t="s">
        <v>380</v>
      </c>
      <c r="C26" s="7"/>
      <c r="D26" s="7"/>
      <c r="E26" s="7"/>
      <c r="F26" s="7"/>
      <c r="G26" s="7"/>
      <c r="H26" s="7"/>
      <c r="I26" s="7"/>
      <c r="J26" s="112"/>
      <c r="K26" s="59" t="s">
        <v>410</v>
      </c>
      <c r="L26" s="136"/>
      <c r="M26" s="7"/>
      <c r="N26" s="122"/>
      <c r="O26" s="122"/>
      <c r="P26" s="122"/>
      <c r="Q26" s="122"/>
      <c r="R26" s="122"/>
      <c r="S26" s="7"/>
      <c r="T26" s="7"/>
      <c r="U26" s="7"/>
      <c r="V26" s="7"/>
      <c r="W26" s="7"/>
      <c r="X26" s="7"/>
      <c r="Y26" s="8"/>
      <c r="Z26" s="120"/>
      <c r="AA26" s="120"/>
      <c r="AB26" s="120"/>
      <c r="AC26" s="120"/>
      <c r="AD26" s="120"/>
      <c r="AE26" s="120"/>
    </row>
    <row r="27" spans="1:31" s="60" customFormat="1" ht="19.8">
      <c r="A27" s="58">
        <v>2</v>
      </c>
      <c r="B27" s="59" t="s">
        <v>381</v>
      </c>
      <c r="C27" s="7"/>
      <c r="D27" s="7"/>
      <c r="E27" s="7"/>
      <c r="F27" s="7"/>
      <c r="G27" s="7"/>
      <c r="H27" s="7"/>
      <c r="I27" s="7"/>
      <c r="J27" s="112"/>
      <c r="K27" s="59" t="s">
        <v>412</v>
      </c>
      <c r="L27" s="10"/>
      <c r="M27" s="7"/>
      <c r="N27" s="122"/>
      <c r="O27" s="122"/>
      <c r="P27" s="122"/>
      <c r="Q27" s="122"/>
      <c r="R27" s="122"/>
      <c r="S27" s="7"/>
      <c r="T27" s="7"/>
      <c r="U27" s="7"/>
      <c r="V27" s="7"/>
      <c r="W27" s="7"/>
      <c r="X27" s="7"/>
      <c r="Y27" s="8"/>
      <c r="Z27" s="120"/>
      <c r="AA27" s="120"/>
      <c r="AB27" s="120"/>
      <c r="AC27" s="120"/>
      <c r="AD27" s="120"/>
      <c r="AE27" s="120"/>
    </row>
    <row r="28" spans="1:31" s="60" customFormat="1" ht="39.6">
      <c r="A28" s="58">
        <v>3</v>
      </c>
      <c r="B28" s="59" t="s">
        <v>382</v>
      </c>
      <c r="C28" s="7"/>
      <c r="D28" s="7"/>
      <c r="E28" s="7"/>
      <c r="F28" s="7"/>
      <c r="G28" s="7"/>
      <c r="H28" s="7"/>
      <c r="I28" s="7"/>
      <c r="J28" s="112"/>
      <c r="K28" s="59" t="s">
        <v>413</v>
      </c>
      <c r="L28" s="10"/>
      <c r="M28" s="7"/>
      <c r="N28" s="122"/>
      <c r="O28" s="122"/>
      <c r="P28" s="122"/>
      <c r="Q28" s="122"/>
      <c r="R28" s="122"/>
      <c r="S28" s="7"/>
      <c r="T28" s="7"/>
      <c r="U28" s="7"/>
      <c r="V28" s="7"/>
      <c r="W28" s="7"/>
      <c r="X28" s="7"/>
      <c r="Y28" s="8"/>
      <c r="Z28" s="120"/>
      <c r="AA28" s="120"/>
      <c r="AB28" s="120"/>
      <c r="AC28" s="120"/>
      <c r="AD28" s="120"/>
      <c r="AE28" s="120"/>
    </row>
    <row r="29" spans="1:31" s="60" customFormat="1" ht="39.6">
      <c r="A29" s="58">
        <v>4</v>
      </c>
      <c r="B29" s="59" t="s">
        <v>383</v>
      </c>
      <c r="C29" s="7"/>
      <c r="D29" s="7"/>
      <c r="E29" s="7"/>
      <c r="F29" s="7"/>
      <c r="G29" s="7"/>
      <c r="H29" s="7"/>
      <c r="I29" s="7"/>
      <c r="J29" s="112"/>
      <c r="K29" s="59" t="s">
        <v>414</v>
      </c>
      <c r="L29" s="10"/>
      <c r="M29" s="7"/>
      <c r="N29" s="122"/>
      <c r="O29" s="122"/>
      <c r="P29" s="122"/>
      <c r="Q29" s="122"/>
      <c r="R29" s="122"/>
      <c r="S29" s="7"/>
      <c r="T29" s="7"/>
      <c r="U29" s="7"/>
      <c r="V29" s="7"/>
      <c r="W29" s="7"/>
      <c r="X29" s="7"/>
      <c r="Y29" s="8"/>
      <c r="Z29" s="120"/>
      <c r="AA29" s="120"/>
      <c r="AB29" s="120"/>
      <c r="AC29" s="120"/>
      <c r="AD29" s="120"/>
      <c r="AE29" s="120"/>
    </row>
    <row r="30" spans="1:31" s="60" customFormat="1" ht="19.8">
      <c r="A30" s="58">
        <v>5</v>
      </c>
      <c r="B30" s="59" t="s">
        <v>384</v>
      </c>
      <c r="C30" s="7"/>
      <c r="D30" s="7"/>
      <c r="E30" s="7"/>
      <c r="F30" s="7"/>
      <c r="G30" s="7"/>
      <c r="H30" s="7"/>
      <c r="I30" s="7"/>
      <c r="J30" s="112"/>
      <c r="K30" s="59" t="s">
        <v>415</v>
      </c>
      <c r="L30" s="10"/>
      <c r="M30" s="7"/>
      <c r="N30" s="122"/>
      <c r="O30" s="122"/>
      <c r="P30" s="122"/>
      <c r="Q30" s="122"/>
      <c r="R30" s="122"/>
      <c r="S30" s="7"/>
      <c r="T30" s="7"/>
      <c r="U30" s="7"/>
      <c r="V30" s="7"/>
      <c r="W30" s="7"/>
      <c r="X30" s="7"/>
      <c r="Y30" s="8"/>
      <c r="Z30" s="120"/>
      <c r="AA30" s="120"/>
      <c r="AB30" s="120"/>
      <c r="AC30" s="120"/>
      <c r="AD30" s="120"/>
      <c r="AE30" s="120"/>
    </row>
    <row r="31" spans="1:31" s="60" customFormat="1" ht="39.6">
      <c r="A31" s="58">
        <v>6</v>
      </c>
      <c r="B31" s="59" t="s">
        <v>385</v>
      </c>
      <c r="C31" s="7"/>
      <c r="D31" s="7"/>
      <c r="E31" s="7"/>
      <c r="F31" s="7"/>
      <c r="G31" s="7"/>
      <c r="H31" s="7"/>
      <c r="I31" s="7"/>
      <c r="J31" s="112"/>
      <c r="K31" s="59" t="s">
        <v>416</v>
      </c>
      <c r="L31" s="10"/>
      <c r="M31" s="7"/>
      <c r="N31" s="122"/>
      <c r="O31" s="122"/>
      <c r="P31" s="122"/>
      <c r="Q31" s="122"/>
      <c r="R31" s="122"/>
      <c r="S31" s="7"/>
      <c r="T31" s="7"/>
      <c r="U31" s="7"/>
      <c r="V31" s="7"/>
      <c r="W31" s="7"/>
      <c r="X31" s="7"/>
      <c r="Y31" s="8"/>
      <c r="Z31" s="120"/>
      <c r="AA31" s="120"/>
      <c r="AB31" s="120"/>
      <c r="AC31" s="120"/>
      <c r="AD31" s="120"/>
      <c r="AE31" s="120"/>
    </row>
    <row r="32" spans="1:31" s="60" customFormat="1" ht="39.6">
      <c r="A32" s="58">
        <v>7</v>
      </c>
      <c r="B32" s="59" t="s">
        <v>386</v>
      </c>
      <c r="C32" s="7"/>
      <c r="D32" s="7"/>
      <c r="E32" s="7"/>
      <c r="F32" s="7"/>
      <c r="G32" s="7"/>
      <c r="H32" s="7"/>
      <c r="I32" s="7"/>
      <c r="J32" s="112"/>
      <c r="K32" s="59" t="s">
        <v>417</v>
      </c>
      <c r="L32" s="10"/>
      <c r="M32" s="7"/>
      <c r="N32" s="122"/>
      <c r="O32" s="122"/>
      <c r="P32" s="122"/>
      <c r="Q32" s="122"/>
      <c r="R32" s="122"/>
      <c r="S32" s="7"/>
      <c r="T32" s="7"/>
      <c r="U32" s="7"/>
      <c r="V32" s="7"/>
      <c r="W32" s="7"/>
      <c r="X32" s="7"/>
      <c r="Y32" s="8"/>
      <c r="Z32" s="120"/>
      <c r="AA32" s="120"/>
      <c r="AB32" s="120"/>
      <c r="AC32" s="120"/>
      <c r="AD32" s="120"/>
      <c r="AE32" s="120"/>
    </row>
    <row r="33" spans="1:31" s="60" customFormat="1" ht="19.8">
      <c r="A33" s="58">
        <v>8</v>
      </c>
      <c r="B33" s="59" t="s">
        <v>387</v>
      </c>
      <c r="C33" s="7"/>
      <c r="D33" s="7"/>
      <c r="E33" s="7"/>
      <c r="F33" s="7"/>
      <c r="G33" s="7"/>
      <c r="H33" s="7"/>
      <c r="I33" s="7"/>
      <c r="J33" s="112"/>
      <c r="K33" s="59" t="s">
        <v>418</v>
      </c>
      <c r="L33" s="10"/>
      <c r="M33" s="7"/>
      <c r="N33" s="122"/>
      <c r="O33" s="122"/>
      <c r="P33" s="122"/>
      <c r="Q33" s="122"/>
      <c r="R33" s="122"/>
      <c r="S33" s="7"/>
      <c r="T33" s="7"/>
      <c r="U33" s="7"/>
      <c r="V33" s="7"/>
      <c r="W33" s="7"/>
      <c r="X33" s="7"/>
      <c r="Y33" s="8"/>
      <c r="Z33" s="120"/>
      <c r="AA33" s="120"/>
      <c r="AB33" s="120"/>
      <c r="AC33" s="120"/>
      <c r="AD33" s="120"/>
      <c r="AE33" s="120"/>
    </row>
    <row r="34" spans="1:31" s="60" customFormat="1" ht="39.6">
      <c r="A34" s="58">
        <v>9</v>
      </c>
      <c r="B34" s="59" t="s">
        <v>388</v>
      </c>
      <c r="C34" s="7"/>
      <c r="D34" s="7"/>
      <c r="E34" s="7"/>
      <c r="F34" s="7"/>
      <c r="G34" s="7"/>
      <c r="H34" s="7"/>
      <c r="I34" s="7"/>
      <c r="J34" s="112"/>
      <c r="K34" s="59" t="s">
        <v>419</v>
      </c>
      <c r="L34" s="10"/>
      <c r="M34" s="7"/>
      <c r="N34" s="122"/>
      <c r="O34" s="122"/>
      <c r="P34" s="122"/>
      <c r="Q34" s="122"/>
      <c r="R34" s="122"/>
      <c r="S34" s="7"/>
      <c r="T34" s="7"/>
      <c r="U34" s="7"/>
      <c r="V34" s="7"/>
      <c r="W34" s="7"/>
      <c r="X34" s="7"/>
      <c r="Y34" s="8"/>
      <c r="Z34" s="120"/>
      <c r="AA34" s="120"/>
      <c r="AB34" s="120"/>
      <c r="AC34" s="120"/>
      <c r="AD34" s="120"/>
      <c r="AE34" s="120"/>
    </row>
    <row r="35" spans="1:31" s="60" customFormat="1" ht="39.6">
      <c r="A35" s="58">
        <v>10</v>
      </c>
      <c r="B35" s="59" t="s">
        <v>389</v>
      </c>
      <c r="C35" s="7"/>
      <c r="D35" s="7"/>
      <c r="E35" s="7"/>
      <c r="F35" s="7"/>
      <c r="G35" s="7"/>
      <c r="H35" s="7"/>
      <c r="I35" s="7"/>
      <c r="J35" s="112"/>
      <c r="K35" s="59" t="s">
        <v>420</v>
      </c>
      <c r="L35" s="10"/>
      <c r="M35" s="7"/>
      <c r="N35" s="122"/>
      <c r="O35" s="122"/>
      <c r="P35" s="122"/>
      <c r="Q35" s="122"/>
      <c r="R35" s="122"/>
      <c r="S35" s="7"/>
      <c r="T35" s="7"/>
      <c r="U35" s="7"/>
      <c r="V35" s="7"/>
      <c r="W35" s="7"/>
      <c r="X35" s="7"/>
      <c r="Y35" s="8"/>
      <c r="Z35" s="120"/>
      <c r="AA35" s="120"/>
      <c r="AB35" s="120"/>
      <c r="AC35" s="120"/>
      <c r="AD35" s="120"/>
      <c r="AE35" s="120"/>
    </row>
    <row r="36" spans="1:31" s="60" customFormat="1" ht="39.6">
      <c r="A36" s="58">
        <v>11</v>
      </c>
      <c r="B36" s="59" t="s">
        <v>390</v>
      </c>
      <c r="C36" s="7"/>
      <c r="D36" s="7"/>
      <c r="E36" s="7"/>
      <c r="F36" s="7"/>
      <c r="G36" s="7"/>
      <c r="H36" s="7"/>
      <c r="I36" s="7"/>
      <c r="J36" s="112"/>
      <c r="K36" s="59" t="s">
        <v>421</v>
      </c>
      <c r="L36" s="10"/>
      <c r="M36" s="7"/>
      <c r="N36" s="122"/>
      <c r="O36" s="122"/>
      <c r="P36" s="122"/>
      <c r="Q36" s="122"/>
      <c r="R36" s="122"/>
      <c r="S36" s="7"/>
      <c r="T36" s="7"/>
      <c r="U36" s="7"/>
      <c r="V36" s="7"/>
      <c r="W36" s="7"/>
      <c r="X36" s="7"/>
      <c r="Y36" s="8"/>
      <c r="Z36" s="120"/>
      <c r="AA36" s="120"/>
      <c r="AB36" s="120"/>
      <c r="AC36" s="120"/>
      <c r="AD36" s="120"/>
      <c r="AE36" s="120"/>
    </row>
    <row r="37" spans="1:31" s="60" customFormat="1" ht="39.6">
      <c r="A37" s="58">
        <v>12</v>
      </c>
      <c r="B37" s="59" t="s">
        <v>391</v>
      </c>
      <c r="C37" s="7"/>
      <c r="D37" s="7"/>
      <c r="E37" s="7"/>
      <c r="F37" s="7"/>
      <c r="G37" s="7"/>
      <c r="H37" s="7"/>
      <c r="I37" s="7"/>
      <c r="J37" s="112"/>
      <c r="K37" s="59" t="s">
        <v>422</v>
      </c>
      <c r="L37" s="10"/>
      <c r="M37" s="7"/>
      <c r="N37" s="122"/>
      <c r="O37" s="122"/>
      <c r="P37" s="122"/>
      <c r="Q37" s="122"/>
      <c r="R37" s="122"/>
      <c r="S37" s="7"/>
      <c r="T37" s="7"/>
      <c r="U37" s="7"/>
      <c r="V37" s="7"/>
      <c r="W37" s="7"/>
      <c r="X37" s="7"/>
      <c r="Y37" s="8"/>
      <c r="Z37" s="120"/>
      <c r="AA37" s="120"/>
      <c r="AB37" s="120"/>
      <c r="AC37" s="120"/>
      <c r="AD37" s="120"/>
      <c r="AE37" s="120"/>
    </row>
    <row r="38" spans="1:31" s="60" customFormat="1" ht="39.6">
      <c r="A38" s="58">
        <v>13</v>
      </c>
      <c r="B38" s="59" t="s">
        <v>392</v>
      </c>
      <c r="C38" s="7"/>
      <c r="D38" s="7"/>
      <c r="E38" s="7"/>
      <c r="F38" s="7"/>
      <c r="G38" s="7"/>
      <c r="H38" s="7"/>
      <c r="I38" s="7"/>
      <c r="J38" s="112"/>
      <c r="K38" s="59" t="s">
        <v>423</v>
      </c>
      <c r="L38" s="10"/>
      <c r="M38" s="7"/>
      <c r="N38" s="122"/>
      <c r="O38" s="122"/>
      <c r="P38" s="122"/>
      <c r="Q38" s="122"/>
      <c r="R38" s="122"/>
      <c r="S38" s="7"/>
      <c r="T38" s="7"/>
      <c r="U38" s="7"/>
      <c r="V38" s="7"/>
      <c r="W38" s="7"/>
      <c r="X38" s="7"/>
      <c r="Y38" s="8"/>
      <c r="Z38" s="120"/>
      <c r="AA38" s="120"/>
      <c r="AB38" s="120"/>
      <c r="AC38" s="120"/>
      <c r="AD38" s="120"/>
      <c r="AE38" s="120"/>
    </row>
    <row r="39" spans="1:31" s="60" customFormat="1" ht="19.8">
      <c r="A39" s="58">
        <v>14</v>
      </c>
      <c r="B39" s="59" t="s">
        <v>393</v>
      </c>
      <c r="C39" s="7"/>
      <c r="D39" s="7"/>
      <c r="E39" s="7"/>
      <c r="F39" s="7"/>
      <c r="G39" s="7"/>
      <c r="H39" s="7"/>
      <c r="I39" s="7"/>
      <c r="J39" s="112"/>
      <c r="K39" s="59" t="s">
        <v>424</v>
      </c>
      <c r="L39" s="10"/>
      <c r="M39" s="7"/>
      <c r="N39" s="122"/>
      <c r="O39" s="122"/>
      <c r="P39" s="122"/>
      <c r="Q39" s="122"/>
      <c r="R39" s="122"/>
      <c r="S39" s="7"/>
      <c r="T39" s="7"/>
      <c r="U39" s="7"/>
      <c r="V39" s="7"/>
      <c r="W39" s="7"/>
      <c r="X39" s="7"/>
      <c r="Y39" s="8"/>
      <c r="Z39" s="120"/>
      <c r="AA39" s="120"/>
      <c r="AB39" s="120"/>
      <c r="AC39" s="120"/>
      <c r="AD39" s="120"/>
      <c r="AE39" s="120"/>
    </row>
    <row r="40" spans="1:31" s="60" customFormat="1" ht="39.6">
      <c r="A40" s="58">
        <v>15</v>
      </c>
      <c r="B40" s="59" t="s">
        <v>394</v>
      </c>
      <c r="C40" s="7"/>
      <c r="D40" s="7"/>
      <c r="E40" s="7"/>
      <c r="F40" s="7"/>
      <c r="G40" s="7"/>
      <c r="H40" s="7"/>
      <c r="I40" s="7"/>
      <c r="J40" s="112"/>
      <c r="K40" s="59" t="s">
        <v>425</v>
      </c>
      <c r="L40" s="10"/>
      <c r="M40" s="7"/>
      <c r="N40" s="122"/>
      <c r="O40" s="122"/>
      <c r="P40" s="122"/>
      <c r="Q40" s="122"/>
      <c r="R40" s="122"/>
      <c r="S40" s="7"/>
      <c r="T40" s="7"/>
      <c r="U40" s="7"/>
      <c r="V40" s="7"/>
      <c r="W40" s="7"/>
      <c r="X40" s="7"/>
      <c r="Y40" s="8"/>
      <c r="Z40" s="120"/>
      <c r="AA40" s="120"/>
      <c r="AB40" s="120"/>
      <c r="AC40" s="120"/>
      <c r="AD40" s="120"/>
      <c r="AE40" s="120"/>
    </row>
    <row r="41" spans="1:31" s="60" customFormat="1" ht="19.8">
      <c r="A41" s="58">
        <v>16</v>
      </c>
      <c r="B41" s="59" t="s">
        <v>395</v>
      </c>
      <c r="C41" s="7"/>
      <c r="D41" s="7"/>
      <c r="E41" s="7"/>
      <c r="F41" s="7"/>
      <c r="G41" s="7"/>
      <c r="H41" s="7"/>
      <c r="I41" s="7"/>
      <c r="J41" s="112"/>
      <c r="K41" s="59" t="s">
        <v>426</v>
      </c>
      <c r="L41" s="10"/>
      <c r="M41" s="7"/>
      <c r="N41" s="122"/>
      <c r="O41" s="122"/>
      <c r="P41" s="122"/>
      <c r="Q41" s="122"/>
      <c r="R41" s="122"/>
      <c r="S41" s="7"/>
      <c r="T41" s="7"/>
      <c r="U41" s="7"/>
      <c r="V41" s="7"/>
      <c r="W41" s="7"/>
      <c r="X41" s="7"/>
      <c r="Y41" s="8"/>
      <c r="Z41" s="120"/>
      <c r="AA41" s="120"/>
      <c r="AB41" s="120"/>
      <c r="AC41" s="120"/>
      <c r="AD41" s="120"/>
      <c r="AE41" s="120"/>
    </row>
    <row r="42" spans="1:31" s="60" customFormat="1" ht="59.4">
      <c r="A42" s="58">
        <v>17</v>
      </c>
      <c r="B42" s="59" t="s">
        <v>396</v>
      </c>
      <c r="C42" s="7"/>
      <c r="D42" s="7"/>
      <c r="E42" s="7"/>
      <c r="F42" s="7"/>
      <c r="G42" s="7"/>
      <c r="H42" s="7"/>
      <c r="I42" s="7"/>
      <c r="J42" s="112"/>
      <c r="K42" s="59" t="s">
        <v>427</v>
      </c>
      <c r="L42" s="10"/>
      <c r="M42" s="7"/>
      <c r="N42" s="122"/>
      <c r="O42" s="122"/>
      <c r="P42" s="122"/>
      <c r="Q42" s="122"/>
      <c r="R42" s="122"/>
      <c r="S42" s="7"/>
      <c r="T42" s="7"/>
      <c r="U42" s="7"/>
      <c r="V42" s="7"/>
      <c r="W42" s="7"/>
      <c r="X42" s="7"/>
      <c r="Y42" s="8"/>
      <c r="Z42" s="120"/>
      <c r="AA42" s="120"/>
      <c r="AB42" s="120"/>
      <c r="AC42" s="120"/>
      <c r="AD42" s="120"/>
      <c r="AE42" s="120"/>
    </row>
    <row r="43" spans="1:31" s="60" customFormat="1" ht="19.8">
      <c r="A43" s="58">
        <v>18</v>
      </c>
      <c r="B43" s="59" t="s">
        <v>397</v>
      </c>
      <c r="C43" s="7"/>
      <c r="D43" s="7"/>
      <c r="E43" s="7"/>
      <c r="F43" s="7"/>
      <c r="G43" s="7"/>
      <c r="H43" s="7"/>
      <c r="I43" s="7"/>
      <c r="J43" s="112"/>
      <c r="K43" s="59" t="s">
        <v>428</v>
      </c>
      <c r="L43" s="10"/>
      <c r="M43" s="7"/>
      <c r="N43" s="122"/>
      <c r="O43" s="122"/>
      <c r="P43" s="122"/>
      <c r="Q43" s="122"/>
      <c r="R43" s="122"/>
      <c r="S43" s="7"/>
      <c r="T43" s="7"/>
      <c r="U43" s="7"/>
      <c r="V43" s="7"/>
      <c r="W43" s="7"/>
      <c r="X43" s="7"/>
      <c r="Y43" s="8"/>
      <c r="Z43" s="120"/>
      <c r="AA43" s="120"/>
      <c r="AB43" s="120"/>
      <c r="AC43" s="120"/>
      <c r="AD43" s="120"/>
      <c r="AE43" s="120"/>
    </row>
    <row r="44" spans="1:31" s="60" customFormat="1" ht="59.4">
      <c r="A44" s="58">
        <v>19</v>
      </c>
      <c r="B44" s="59" t="s">
        <v>398</v>
      </c>
      <c r="C44" s="7"/>
      <c r="D44" s="7"/>
      <c r="E44" s="7"/>
      <c r="F44" s="7"/>
      <c r="G44" s="7"/>
      <c r="H44" s="7"/>
      <c r="I44" s="7"/>
      <c r="J44" s="112"/>
      <c r="K44" s="59" t="s">
        <v>429</v>
      </c>
      <c r="L44" s="10"/>
      <c r="M44" s="7"/>
      <c r="N44" s="122"/>
      <c r="O44" s="122"/>
      <c r="P44" s="122"/>
      <c r="Q44" s="122"/>
      <c r="R44" s="122"/>
      <c r="S44" s="7"/>
      <c r="T44" s="7"/>
      <c r="U44" s="7"/>
      <c r="V44" s="7"/>
      <c r="W44" s="7"/>
      <c r="X44" s="7"/>
      <c r="Y44" s="8"/>
      <c r="Z44" s="120"/>
      <c r="AA44" s="120"/>
      <c r="AB44" s="120"/>
      <c r="AC44" s="120"/>
      <c r="AD44" s="120"/>
      <c r="AE44" s="120"/>
    </row>
    <row r="45" spans="1:31" s="60" customFormat="1" ht="39.6">
      <c r="A45" s="58">
        <v>20</v>
      </c>
      <c r="B45" s="59" t="s">
        <v>399</v>
      </c>
      <c r="C45" s="7"/>
      <c r="D45" s="7"/>
      <c r="E45" s="7"/>
      <c r="F45" s="7"/>
      <c r="G45" s="7"/>
      <c r="H45" s="7"/>
      <c r="I45" s="7"/>
      <c r="J45" s="112"/>
      <c r="K45" s="59" t="s">
        <v>430</v>
      </c>
      <c r="L45" s="10"/>
      <c r="M45" s="7"/>
      <c r="N45" s="122"/>
      <c r="O45" s="122"/>
      <c r="P45" s="122"/>
      <c r="Q45" s="122"/>
      <c r="R45" s="122"/>
      <c r="S45" s="7"/>
      <c r="T45" s="7"/>
      <c r="U45" s="7"/>
      <c r="V45" s="7"/>
      <c r="W45" s="7"/>
      <c r="X45" s="7"/>
      <c r="Y45" s="8"/>
      <c r="Z45" s="120"/>
      <c r="AA45" s="120"/>
      <c r="AB45" s="120"/>
      <c r="AC45" s="120"/>
      <c r="AD45" s="120"/>
      <c r="AE45" s="120"/>
    </row>
    <row r="46" spans="1:31" s="60" customFormat="1" ht="19.8">
      <c r="A46" s="58">
        <v>21</v>
      </c>
      <c r="B46" s="59" t="s">
        <v>400</v>
      </c>
      <c r="C46" s="7"/>
      <c r="D46" s="7"/>
      <c r="E46" s="7"/>
      <c r="F46" s="7"/>
      <c r="G46" s="7"/>
      <c r="H46" s="7"/>
      <c r="I46" s="7"/>
      <c r="J46" s="112"/>
      <c r="K46" s="59" t="s">
        <v>431</v>
      </c>
      <c r="L46" s="10"/>
      <c r="M46" s="7"/>
      <c r="N46" s="122"/>
      <c r="O46" s="122"/>
      <c r="P46" s="122"/>
      <c r="Q46" s="122"/>
      <c r="R46" s="122"/>
      <c r="S46" s="7"/>
      <c r="T46" s="7"/>
      <c r="U46" s="7"/>
      <c r="V46" s="7"/>
      <c r="W46" s="7"/>
      <c r="X46" s="7"/>
      <c r="Y46" s="8"/>
      <c r="Z46" s="120"/>
      <c r="AA46" s="120"/>
      <c r="AB46" s="120"/>
      <c r="AC46" s="120"/>
      <c r="AD46" s="120"/>
      <c r="AE46" s="120"/>
    </row>
    <row r="47" spans="1:31" s="60" customFormat="1" ht="19.8">
      <c r="A47" s="58">
        <v>22</v>
      </c>
      <c r="B47" s="59" t="s">
        <v>401</v>
      </c>
      <c r="C47" s="7"/>
      <c r="D47" s="7"/>
      <c r="E47" s="7"/>
      <c r="F47" s="7"/>
      <c r="G47" s="7"/>
      <c r="H47" s="7"/>
      <c r="I47" s="7"/>
      <c r="J47" s="112"/>
      <c r="K47" s="59" t="s">
        <v>432</v>
      </c>
      <c r="L47" s="10"/>
      <c r="M47" s="7"/>
      <c r="N47" s="122"/>
      <c r="O47" s="122"/>
      <c r="P47" s="122"/>
      <c r="Q47" s="122"/>
      <c r="R47" s="122"/>
      <c r="S47" s="7"/>
      <c r="T47" s="7"/>
      <c r="U47" s="7"/>
      <c r="V47" s="7"/>
      <c r="W47" s="7"/>
      <c r="X47" s="7"/>
      <c r="Y47" s="8"/>
      <c r="Z47" s="120"/>
      <c r="AA47" s="120"/>
      <c r="AB47" s="120"/>
      <c r="AC47" s="120"/>
      <c r="AD47" s="120"/>
      <c r="AE47" s="120"/>
    </row>
    <row r="48" spans="1:31" s="60" customFormat="1" ht="19.8">
      <c r="A48" s="58">
        <v>23</v>
      </c>
      <c r="B48" s="59" t="s">
        <v>402</v>
      </c>
      <c r="C48" s="7"/>
      <c r="D48" s="7"/>
      <c r="E48" s="7"/>
      <c r="F48" s="7"/>
      <c r="G48" s="7"/>
      <c r="H48" s="7"/>
      <c r="I48" s="7"/>
      <c r="J48" s="112"/>
      <c r="K48" s="119"/>
      <c r="L48" s="10"/>
      <c r="M48" s="7"/>
      <c r="N48" s="122"/>
      <c r="O48" s="122"/>
      <c r="P48" s="122"/>
      <c r="Q48" s="122"/>
      <c r="R48" s="122"/>
      <c r="S48" s="7"/>
      <c r="T48" s="7"/>
      <c r="U48" s="7"/>
      <c r="V48" s="7"/>
      <c r="W48" s="7"/>
      <c r="X48" s="7"/>
      <c r="Y48" s="8"/>
      <c r="Z48" s="120"/>
      <c r="AA48" s="120"/>
      <c r="AB48" s="120"/>
      <c r="AC48" s="120"/>
      <c r="AD48" s="120"/>
      <c r="AE48" s="120"/>
    </row>
    <row r="49" spans="1:31" s="60" customFormat="1" ht="19.8">
      <c r="A49" s="58">
        <v>24</v>
      </c>
      <c r="B49" s="59" t="s">
        <v>403</v>
      </c>
      <c r="C49" s="7"/>
      <c r="D49" s="7"/>
      <c r="E49" s="7"/>
      <c r="F49" s="7"/>
      <c r="G49" s="7"/>
      <c r="H49" s="7"/>
      <c r="I49" s="7"/>
      <c r="J49" s="112"/>
      <c r="K49" s="8"/>
      <c r="L49" s="10"/>
      <c r="M49" s="7"/>
      <c r="N49" s="122"/>
      <c r="O49" s="122"/>
      <c r="P49" s="122"/>
      <c r="Q49" s="122"/>
      <c r="R49" s="122"/>
      <c r="S49" s="7"/>
      <c r="T49" s="7"/>
      <c r="U49" s="7"/>
      <c r="V49" s="7"/>
      <c r="W49" s="7"/>
      <c r="X49" s="7"/>
      <c r="Y49" s="8"/>
      <c r="Z49" s="120"/>
      <c r="AA49" s="120"/>
      <c r="AB49" s="120"/>
      <c r="AC49" s="120"/>
      <c r="AD49" s="120"/>
      <c r="AE49" s="120"/>
    </row>
    <row r="50" spans="1:31" s="60" customFormat="1" ht="19.8">
      <c r="A50" s="58">
        <v>25</v>
      </c>
      <c r="B50" s="59" t="s">
        <v>404</v>
      </c>
      <c r="C50" s="7"/>
      <c r="D50" s="7"/>
      <c r="E50" s="7"/>
      <c r="F50" s="7"/>
      <c r="G50" s="7"/>
      <c r="H50" s="7"/>
      <c r="I50" s="7"/>
      <c r="J50" s="112"/>
      <c r="K50" s="8"/>
      <c r="L50" s="10"/>
      <c r="M50" s="7"/>
      <c r="N50" s="122"/>
      <c r="O50" s="122"/>
      <c r="P50" s="122"/>
      <c r="Q50" s="122"/>
      <c r="R50" s="122"/>
      <c r="S50" s="7"/>
      <c r="T50" s="7"/>
      <c r="U50" s="7"/>
      <c r="V50" s="7"/>
      <c r="W50" s="7"/>
      <c r="X50" s="7"/>
      <c r="Y50" s="8"/>
      <c r="Z50" s="120"/>
      <c r="AA50" s="120"/>
      <c r="AB50" s="120"/>
      <c r="AC50" s="120"/>
      <c r="AD50" s="120"/>
      <c r="AE50" s="120"/>
    </row>
    <row r="51" spans="1:31" s="60" customFormat="1" ht="19.8">
      <c r="A51" s="58">
        <v>26</v>
      </c>
      <c r="B51" s="59" t="s">
        <v>405</v>
      </c>
      <c r="C51" s="7"/>
      <c r="D51" s="7"/>
      <c r="E51" s="7"/>
      <c r="F51" s="7"/>
      <c r="G51" s="7"/>
      <c r="H51" s="7"/>
      <c r="I51" s="7"/>
      <c r="J51" s="112"/>
      <c r="K51" s="8"/>
      <c r="L51" s="10"/>
      <c r="M51" s="7"/>
      <c r="N51" s="122"/>
      <c r="O51" s="122"/>
      <c r="P51" s="122"/>
      <c r="Q51" s="122"/>
      <c r="R51" s="122"/>
      <c r="S51" s="7"/>
      <c r="T51" s="7"/>
      <c r="U51" s="7"/>
      <c r="V51" s="7"/>
      <c r="W51" s="7"/>
      <c r="X51" s="7"/>
      <c r="Y51" s="8"/>
      <c r="Z51" s="120"/>
      <c r="AA51" s="120"/>
      <c r="AB51" s="120"/>
      <c r="AC51" s="120"/>
      <c r="AD51" s="120"/>
      <c r="AE51" s="120"/>
    </row>
    <row r="52" spans="1:31" s="60" customFormat="1" ht="39.6">
      <c r="A52" s="58">
        <v>27</v>
      </c>
      <c r="B52" s="59" t="s">
        <v>406</v>
      </c>
      <c r="C52" s="7"/>
      <c r="D52" s="7"/>
      <c r="E52" s="7"/>
      <c r="F52" s="7"/>
      <c r="G52" s="7"/>
      <c r="H52" s="7"/>
      <c r="I52" s="7"/>
      <c r="J52" s="112"/>
      <c r="K52" s="8"/>
      <c r="L52" s="10"/>
      <c r="M52" s="7"/>
      <c r="N52" s="122"/>
      <c r="O52" s="122"/>
      <c r="P52" s="122"/>
      <c r="Q52" s="122"/>
      <c r="R52" s="122"/>
      <c r="S52" s="7"/>
      <c r="T52" s="7"/>
      <c r="U52" s="7"/>
      <c r="V52" s="7"/>
      <c r="W52" s="7"/>
      <c r="X52" s="7"/>
      <c r="Y52" s="8"/>
      <c r="Z52" s="120"/>
      <c r="AA52" s="120"/>
      <c r="AB52" s="120"/>
      <c r="AC52" s="120"/>
      <c r="AD52" s="120"/>
      <c r="AE52" s="120"/>
    </row>
    <row r="53" spans="1:31" s="60" customFormat="1" ht="39.6">
      <c r="A53" s="58">
        <v>28</v>
      </c>
      <c r="B53" s="59" t="s">
        <v>407</v>
      </c>
      <c r="C53" s="7"/>
      <c r="D53" s="7"/>
      <c r="E53" s="7"/>
      <c r="F53" s="7"/>
      <c r="G53" s="7"/>
      <c r="H53" s="7"/>
      <c r="I53" s="7"/>
      <c r="J53" s="112"/>
      <c r="K53" s="8"/>
      <c r="L53" s="10"/>
      <c r="M53" s="7"/>
      <c r="N53" s="122"/>
      <c r="O53" s="122"/>
      <c r="P53" s="122"/>
      <c r="Q53" s="122"/>
      <c r="R53" s="122"/>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22"/>
      <c r="O54" s="122"/>
      <c r="P54" s="122"/>
      <c r="Q54" s="122"/>
      <c r="R54" s="122"/>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6" priority="13" operator="containsText" text="0">
      <formula>NOT(ISERROR(SEARCH("0",S4)))</formula>
    </cfRule>
  </conditionalFormatting>
  <conditionalFormatting sqref="U4:U22">
    <cfRule type="containsText" dxfId="295" priority="12" operator="containsText" text="0">
      <formula>NOT(ISERROR(SEARCH("0",U4)))</formula>
    </cfRule>
  </conditionalFormatting>
  <conditionalFormatting sqref="V4:V22">
    <cfRule type="containsText" dxfId="294" priority="11" operator="containsText" text="1">
      <formula>NOT(ISERROR(SEARCH("1",V4)))</formula>
    </cfRule>
  </conditionalFormatting>
  <conditionalFormatting sqref="W4:W22 A23">
    <cfRule type="containsText" dxfId="293" priority="10" operator="containsText" text="Y">
      <formula>NOT(ISERROR(SEARCH("Y",A4)))</formula>
    </cfRule>
  </conditionalFormatting>
  <conditionalFormatting sqref="AC4:AE4">
    <cfRule type="cellIs" dxfId="292" priority="8" stopIfTrue="1" operator="equal">
      <formula>"身份空白"</formula>
    </cfRule>
    <cfRule type="cellIs" dxfId="291"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200-000000000000}"/>
    <dataValidation type="list" allowBlank="1" showInputMessage="1" showErrorMessage="1" sqref="A5:A22" xr:uid="{00000000-0002-0000-1200-000001000000}">
      <formula1>$A$26:$A$53</formula1>
    </dataValidation>
    <dataValidation type="list" allowBlank="1" showInputMessage="1" showErrorMessage="1" sqref="K4:K22" xr:uid="{00000000-0002-0000-1200-000002000000}">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A56"/>
  <sheetViews>
    <sheetView zoomScaleNormal="100" workbookViewId="0">
      <selection activeCell="B6" sqref="B6"/>
    </sheetView>
  </sheetViews>
  <sheetFormatPr defaultColWidth="9" defaultRowHeight="15"/>
  <cols>
    <col min="1" max="1" width="7.44140625" style="20" customWidth="1"/>
    <col min="2" max="2" width="5.88671875" style="20" customWidth="1"/>
    <col min="3" max="3" width="9.6640625" style="20" customWidth="1"/>
    <col min="4" max="4" width="5.6640625" style="47" customWidth="1"/>
    <col min="5" max="5" width="8" style="20" customWidth="1"/>
    <col min="6" max="6" width="9.44140625" style="20" customWidth="1"/>
    <col min="7" max="7" width="10.6640625" style="20" customWidth="1"/>
    <col min="8" max="8" width="7.44140625" style="20" customWidth="1"/>
    <col min="9" max="9" width="8.77734375" style="47" customWidth="1"/>
    <col min="10" max="10" width="10.109375" style="20" customWidth="1"/>
    <col min="11" max="11" width="14.21875" style="20" customWidth="1"/>
    <col min="12" max="12" width="15" style="20" customWidth="1"/>
    <col min="13" max="13" width="14.6640625" style="20" customWidth="1"/>
    <col min="14" max="14" width="12.21875" style="20" customWidth="1"/>
    <col min="15" max="15" width="23.6640625" style="20" customWidth="1"/>
    <col min="16" max="16" width="12.44140625" style="26" customWidth="1"/>
    <col min="17" max="18" width="12.44140625" style="26" hidden="1" customWidth="1"/>
    <col min="19" max="19" width="17.109375" style="26" hidden="1" customWidth="1"/>
    <col min="20" max="25" width="12.44140625" style="26" hidden="1" customWidth="1"/>
    <col min="26" max="26" width="13.44140625" style="26" customWidth="1"/>
    <col min="27" max="27" width="45.88671875" style="20" customWidth="1"/>
    <col min="28" max="16384" width="9" style="20"/>
  </cols>
  <sheetData>
    <row r="1" spans="1:27" s="18" customFormat="1" ht="47.4" customHeight="1">
      <c r="D1" s="431" t="str">
        <f>'114-1領取文具清冊(已保護儲存格)'!D1:AA1</f>
        <v xml:space="preserve">學校中文名稱:國立彰化師範大學
學校英文名稱: </v>
      </c>
      <c r="E1" s="431"/>
      <c r="F1" s="431"/>
      <c r="G1" s="431"/>
      <c r="H1" s="431"/>
      <c r="I1" s="431"/>
      <c r="J1" s="431"/>
      <c r="K1" s="431"/>
      <c r="L1" s="431"/>
      <c r="M1" s="431"/>
      <c r="N1" s="431"/>
      <c r="O1" s="431"/>
      <c r="P1" s="431"/>
      <c r="Q1" s="431"/>
      <c r="R1" s="431"/>
      <c r="S1" s="431"/>
      <c r="T1" s="431"/>
      <c r="U1" s="431"/>
      <c r="V1" s="431"/>
      <c r="W1" s="431"/>
      <c r="X1" s="431"/>
      <c r="Y1" s="431"/>
      <c r="Z1" s="431"/>
      <c r="AA1" s="431"/>
    </row>
    <row r="2" spans="1:27" s="18" customFormat="1" ht="28.5" customHeight="1">
      <c r="D2" s="432" t="s">
        <v>902</v>
      </c>
      <c r="E2" s="432"/>
      <c r="F2" s="432"/>
      <c r="G2" s="432"/>
      <c r="H2" s="432"/>
      <c r="I2" s="432"/>
      <c r="J2" s="432"/>
      <c r="K2" s="432"/>
      <c r="L2" s="432"/>
      <c r="M2" s="432"/>
      <c r="N2" s="432"/>
      <c r="O2" s="432"/>
      <c r="P2" s="432"/>
      <c r="Q2" s="432"/>
      <c r="R2" s="432"/>
      <c r="S2" s="432"/>
      <c r="T2" s="432"/>
      <c r="U2" s="432"/>
      <c r="V2" s="432"/>
      <c r="W2" s="432"/>
      <c r="X2" s="432"/>
      <c r="Y2" s="432"/>
      <c r="Z2" s="432"/>
      <c r="AA2" s="432"/>
    </row>
    <row r="3" spans="1:27" s="19" customFormat="1" ht="24.6" customHeight="1">
      <c r="D3" s="433" t="s">
        <v>1193</v>
      </c>
      <c r="E3" s="433"/>
      <c r="F3" s="433"/>
      <c r="G3" s="433"/>
      <c r="H3" s="433"/>
      <c r="I3" s="433"/>
      <c r="J3" s="433"/>
      <c r="K3" s="433"/>
      <c r="L3" s="433"/>
      <c r="M3" s="433"/>
      <c r="N3" s="433"/>
      <c r="O3" s="433"/>
      <c r="P3" s="433"/>
      <c r="Q3" s="433"/>
      <c r="R3" s="433"/>
      <c r="S3" s="433"/>
      <c r="T3" s="433"/>
      <c r="U3" s="433"/>
      <c r="V3" s="433"/>
      <c r="W3" s="433"/>
      <c r="X3" s="433"/>
      <c r="Y3" s="433"/>
      <c r="Z3" s="433"/>
      <c r="AA3" s="433"/>
    </row>
    <row r="4" spans="1:27" s="25" customFormat="1" ht="23.4" customHeight="1">
      <c r="A4" s="434" t="s">
        <v>134</v>
      </c>
      <c r="B4" s="436" t="s">
        <v>135</v>
      </c>
      <c r="C4" s="436" t="s">
        <v>117</v>
      </c>
      <c r="D4" s="437" t="s">
        <v>137</v>
      </c>
      <c r="E4" s="429" t="s">
        <v>138</v>
      </c>
      <c r="F4" s="429" t="s">
        <v>120</v>
      </c>
      <c r="G4" s="429" t="s">
        <v>140</v>
      </c>
      <c r="H4" s="429" t="s">
        <v>141</v>
      </c>
      <c r="I4" s="437" t="s">
        <v>123</v>
      </c>
      <c r="J4" s="429" t="s">
        <v>124</v>
      </c>
      <c r="K4" s="429" t="s">
        <v>144</v>
      </c>
      <c r="L4" s="429" t="s">
        <v>145</v>
      </c>
      <c r="M4" s="429" t="s">
        <v>1191</v>
      </c>
      <c r="N4" s="429" t="s">
        <v>147</v>
      </c>
      <c r="O4" s="429" t="s">
        <v>148</v>
      </c>
      <c r="P4" s="427" t="str">
        <f>'步驟1. 先填【114-1申請總表】第8列之B欄至CN欄'!DR6</f>
        <v>32G隨身碟數量
Number of USB flash drive</v>
      </c>
      <c r="Q4" s="427" t="str">
        <f>'步驟1. 先填【114-1申請總表】第8列之B欄至CN欄'!DS6</f>
        <v xml:space="preserve">後背袋數量
Number of backpack </v>
      </c>
      <c r="R4" s="427" t="str">
        <f>'步驟1. 先填【114-1申請總表】第8列之B欄至CN欄'!DT6</f>
        <v xml:space="preserve">鉛筆袋數量
Number of pencil bag
</v>
      </c>
      <c r="S4" s="427" t="str">
        <f>'步驟1. 先填【114-1申請總表】第8列之B欄至CN欄'!DU6</f>
        <v>自動鉛筆(含橡皮擦)數量
Number of mechanical pencils (including eraser)</v>
      </c>
      <c r="T4" s="427" t="str">
        <f>'步驟1. 先填【114-1申請總表】第8列之B欄至CN欄'!DV6</f>
        <v xml:space="preserve">螢光筆數量
Number of highlighter
</v>
      </c>
      <c r="U4" s="427" t="str">
        <f>'步驟1. 先填【114-1申請總表】第8列之B欄至CN欄'!DW6</f>
        <v>原子筆數量
Number of pens</v>
      </c>
      <c r="V4" s="427" t="str">
        <f>'步驟1. 先填【114-1申請總表】第8列之B欄至CN欄'!DX6</f>
        <v>帽子數量
Number of hat</v>
      </c>
      <c r="W4" s="427" t="str">
        <f>'步驟1. 先填【114-1申請總表】第8列之B欄至CN欄'!DY6</f>
        <v>書籍數量
Number of books</v>
      </c>
      <c r="X4" s="427" t="str">
        <f>'步驟1. 先填【114-1申請總表】第8列之B欄至CN欄'!DZ6</f>
        <v xml:space="preserve">耳機數量
Number of headset/headphones </v>
      </c>
      <c r="Y4" s="427" t="str">
        <f>'步驟1. 先填【114-1申請總表】第8列之B欄至CN欄'!EA6</f>
        <v xml:space="preserve">水瓶數量
Number of water bottles
</v>
      </c>
      <c r="Z4" s="427" t="str">
        <f>'步驟1. 先填【114-1申請總表】第8列之B欄至CN欄'!EB6</f>
        <v>文具用品數量
Number of stationery</v>
      </c>
      <c r="AA4" s="422" t="s">
        <v>149</v>
      </c>
    </row>
    <row r="5" spans="1:27" s="25" customFormat="1" ht="55.2" customHeight="1">
      <c r="A5" s="435"/>
      <c r="B5" s="436"/>
      <c r="C5" s="436"/>
      <c r="D5" s="438"/>
      <c r="E5" s="430"/>
      <c r="F5" s="430"/>
      <c r="G5" s="430"/>
      <c r="H5" s="430"/>
      <c r="I5" s="438"/>
      <c r="J5" s="430"/>
      <c r="K5" s="430"/>
      <c r="L5" s="430"/>
      <c r="M5" s="430"/>
      <c r="N5" s="430"/>
      <c r="O5" s="430"/>
      <c r="P5" s="428"/>
      <c r="Q5" s="428"/>
      <c r="R5" s="428"/>
      <c r="S5" s="428"/>
      <c r="T5" s="428"/>
      <c r="U5" s="428"/>
      <c r="V5" s="428"/>
      <c r="W5" s="428"/>
      <c r="X5" s="428"/>
      <c r="Y5" s="428"/>
      <c r="Z5" s="428"/>
      <c r="AA5" s="423"/>
    </row>
    <row r="6" spans="1:27" ht="49.2" customHeight="1">
      <c r="A6" s="417" t="s">
        <v>1180</v>
      </c>
      <c r="B6" s="37" t="str">
        <f>'114-1領取文具清冊(已保護儲存格)'!B6</f>
        <v>彰化縣市</v>
      </c>
      <c r="C6" s="37" t="str">
        <f>'114-1領取文具清冊(已保護儲存格)'!C6</f>
        <v>國立彰化師範大學</v>
      </c>
      <c r="D6" s="37" t="str">
        <f>'114-1領取文具清冊(已保護儲存格)'!D6</f>
        <v>1</v>
      </c>
      <c r="E6" s="37" t="str">
        <f>'114-1領取文具清冊(已保護儲存格)'!E6</f>
        <v>大學部</v>
      </c>
      <c r="F6" s="37" t="str">
        <f>'114-1領取文具清冊(已保護儲存格)'!F6</f>
        <v>新生</v>
      </c>
      <c r="G6" s="37" t="str">
        <f>'114-1領取文具清冊(已保護儲存格)'!G6</f>
        <v>何淑芬</v>
      </c>
      <c r="H6" s="37" t="str">
        <f>'114-1領取文具清冊(已保護儲存格)'!H6</f>
        <v>英文系</v>
      </c>
      <c r="I6" s="37" t="str">
        <f>'114-1領取文具清冊(已保護儲存格)'!I6</f>
        <v>3</v>
      </c>
      <c r="J6" s="37" t="str">
        <f>'114-1領取文具清冊(已保護儲存格)'!J6</f>
        <v>甲</v>
      </c>
      <c r="K6" s="37" t="str">
        <f>'114-1領取文具清冊(已保護儲存格)'!K6</f>
        <v>S1234567</v>
      </c>
      <c r="L6" s="37" t="str">
        <f>'114-1領取文具清冊(已保護儲存格)'!L6</f>
        <v>T123456789</v>
      </c>
      <c r="M6" s="37">
        <f>'114-1領取文具清冊(已保護儲存格)'!M6</f>
        <v>36526</v>
      </c>
      <c r="N6" s="37" t="str">
        <f>'114-1領取文具清冊(已保護儲存格)'!N6</f>
        <v>低收入戶子女</v>
      </c>
      <c r="O6" s="37" t="str">
        <f>'114-1領取文具清冊(已保護儲存格)'!O6</f>
        <v>請照抄戶籍謄本，一個字都不能錯不能少</v>
      </c>
      <c r="P6" s="37">
        <f>'114-1領取文具清冊(已保護儲存格)'!P6</f>
        <v>0</v>
      </c>
      <c r="Q6" s="37">
        <f>'114-1領取文具清冊(已保護儲存格)'!Q6</f>
        <v>0</v>
      </c>
      <c r="R6" s="37">
        <f>'114-1領取文具清冊(已保護儲存格)'!R6</f>
        <v>0</v>
      </c>
      <c r="S6" s="37">
        <f>'114-1領取文具清冊(已保護儲存格)'!S6</f>
        <v>0</v>
      </c>
      <c r="T6" s="37">
        <f>'114-1領取文具清冊(已保護儲存格)'!T6</f>
        <v>0</v>
      </c>
      <c r="U6" s="37">
        <f>'114-1領取文具清冊(已保護儲存格)'!U6</f>
        <v>0</v>
      </c>
      <c r="V6" s="37">
        <f>'114-1領取文具清冊(已保護儲存格)'!V6</f>
        <v>0</v>
      </c>
      <c r="W6" s="37">
        <f>'114-1領取文具清冊(已保護儲存格)'!W6</f>
        <v>0</v>
      </c>
      <c r="X6" s="37">
        <f>'114-1領取文具清冊(已保護儲存格)'!X6</f>
        <v>0</v>
      </c>
      <c r="Y6" s="37">
        <f>'114-1領取文具清冊(已保護儲存格)'!Y6</f>
        <v>0</v>
      </c>
      <c r="Z6" s="37">
        <f>'114-1領取文具清冊(已保護儲存格)'!Z6</f>
        <v>0</v>
      </c>
      <c r="AA6" s="39"/>
    </row>
    <row r="7" spans="1:27" ht="49.2" customHeight="1">
      <c r="A7" s="37" t="str">
        <f>A6</f>
        <v>114學年度第二學期</v>
      </c>
      <c r="B7" s="37">
        <f>'114-1領取文具清冊(已保護儲存格)'!B7</f>
        <v>0</v>
      </c>
      <c r="C7" s="37">
        <f>'114-1領取文具清冊(已保護儲存格)'!C7</f>
        <v>0</v>
      </c>
      <c r="D7" s="37" t="str">
        <f>'114-1領取文具清冊(已保護儲存格)'!D7</f>
        <v>2</v>
      </c>
      <c r="E7" s="37">
        <f>'114-1領取文具清冊(已保護儲存格)'!E7</f>
        <v>0</v>
      </c>
      <c r="F7" s="37">
        <f>'114-1領取文具清冊(已保護儲存格)'!F7</f>
        <v>0</v>
      </c>
      <c r="G7" s="37">
        <f>'114-1領取文具清冊(已保護儲存格)'!G7</f>
        <v>0</v>
      </c>
      <c r="H7" s="37">
        <f>'114-1領取文具清冊(已保護儲存格)'!H7</f>
        <v>0</v>
      </c>
      <c r="I7" s="37">
        <f>'114-1領取文具清冊(已保護儲存格)'!I7</f>
        <v>0</v>
      </c>
      <c r="J7" s="37">
        <f>'114-1領取文具清冊(已保護儲存格)'!J7</f>
        <v>0</v>
      </c>
      <c r="K7" s="37">
        <f>'114-1領取文具清冊(已保護儲存格)'!K7</f>
        <v>0</v>
      </c>
      <c r="L7" s="37">
        <f>'114-1領取文具清冊(已保護儲存格)'!L7</f>
        <v>0</v>
      </c>
      <c r="M7" s="37">
        <f>'114-1領取文具清冊(已保護儲存格)'!M7</f>
        <v>0</v>
      </c>
      <c r="N7" s="37">
        <f>'114-1領取文具清冊(已保護儲存格)'!N7</f>
        <v>0</v>
      </c>
      <c r="O7" s="37" t="str">
        <f>'114-1領取文具清冊(已保護儲存格)'!O7</f>
        <v>XX縣XX鄉XX村XX鄰XX路XX號XX樓</v>
      </c>
      <c r="P7" s="37">
        <f>'114-1領取文具清冊(已保護儲存格)'!P7</f>
        <v>0</v>
      </c>
      <c r="Q7" s="37">
        <f>'114-1領取文具清冊(已保護儲存格)'!Q7</f>
        <v>0</v>
      </c>
      <c r="R7" s="37">
        <f>'114-1領取文具清冊(已保護儲存格)'!R7</f>
        <v>0</v>
      </c>
      <c r="S7" s="37">
        <f>'114-1領取文具清冊(已保護儲存格)'!S7</f>
        <v>0</v>
      </c>
      <c r="T7" s="37">
        <f>'114-1領取文具清冊(已保護儲存格)'!T7</f>
        <v>0</v>
      </c>
      <c r="U7" s="37">
        <f>'114-1領取文具清冊(已保護儲存格)'!U7</f>
        <v>0</v>
      </c>
      <c r="V7" s="37">
        <f>'114-1領取文具清冊(已保護儲存格)'!V7</f>
        <v>0</v>
      </c>
      <c r="W7" s="37">
        <f>'114-1領取文具清冊(已保護儲存格)'!W7</f>
        <v>0</v>
      </c>
      <c r="X7" s="37">
        <f>'114-1領取文具清冊(已保護儲存格)'!X7</f>
        <v>0</v>
      </c>
      <c r="Y7" s="37">
        <f>'114-1領取文具清冊(已保護儲存格)'!Y7</f>
        <v>0</v>
      </c>
      <c r="Z7" s="37">
        <f>'114-1領取文具清冊(已保護儲存格)'!Z7</f>
        <v>0</v>
      </c>
      <c r="AA7" s="39"/>
    </row>
    <row r="8" spans="1:27" ht="49.2" customHeight="1">
      <c r="A8" s="37" t="str">
        <f t="shared" ref="A8:A55" si="0">A7</f>
        <v>114學年度第二學期</v>
      </c>
      <c r="B8" s="37">
        <f>'114-1領取文具清冊(已保護儲存格)'!B8</f>
        <v>0</v>
      </c>
      <c r="C8" s="37">
        <f>'114-1領取文具清冊(已保護儲存格)'!C8</f>
        <v>0</v>
      </c>
      <c r="D8" s="37" t="str">
        <f>'114-1領取文具清冊(已保護儲存格)'!D8</f>
        <v>3</v>
      </c>
      <c r="E8" s="37">
        <f>'114-1領取文具清冊(已保護儲存格)'!E8</f>
        <v>0</v>
      </c>
      <c r="F8" s="37">
        <f>'114-1領取文具清冊(已保護儲存格)'!F8</f>
        <v>0</v>
      </c>
      <c r="G8" s="37">
        <f>'114-1領取文具清冊(已保護儲存格)'!G8</f>
        <v>0</v>
      </c>
      <c r="H8" s="37">
        <f>'114-1領取文具清冊(已保護儲存格)'!H8</f>
        <v>0</v>
      </c>
      <c r="I8" s="37">
        <f>'114-1領取文具清冊(已保護儲存格)'!I8</f>
        <v>0</v>
      </c>
      <c r="J8" s="37">
        <f>'114-1領取文具清冊(已保護儲存格)'!J8</f>
        <v>0</v>
      </c>
      <c r="K8" s="37">
        <f>'114-1領取文具清冊(已保護儲存格)'!K8</f>
        <v>0</v>
      </c>
      <c r="L8" s="37">
        <f>'114-1領取文具清冊(已保護儲存格)'!L8</f>
        <v>0</v>
      </c>
      <c r="M8" s="37">
        <f>'114-1領取文具清冊(已保護儲存格)'!M8</f>
        <v>0</v>
      </c>
      <c r="N8" s="37">
        <f>'114-1領取文具清冊(已保護儲存格)'!N8</f>
        <v>0</v>
      </c>
      <c r="O8" s="37" t="str">
        <f>'114-1領取文具清冊(已保護儲存格)'!O8</f>
        <v>XX縣XX鄉XX村XX鄰XX路XX號XX樓</v>
      </c>
      <c r="P8" s="37">
        <f>'114-1領取文具清冊(已保護儲存格)'!P8</f>
        <v>0</v>
      </c>
      <c r="Q8" s="37">
        <f>'114-1領取文具清冊(已保護儲存格)'!Q8</f>
        <v>0</v>
      </c>
      <c r="R8" s="37">
        <f>'114-1領取文具清冊(已保護儲存格)'!R8</f>
        <v>0</v>
      </c>
      <c r="S8" s="37">
        <f>'114-1領取文具清冊(已保護儲存格)'!S8</f>
        <v>0</v>
      </c>
      <c r="T8" s="37">
        <f>'114-1領取文具清冊(已保護儲存格)'!T8</f>
        <v>0</v>
      </c>
      <c r="U8" s="37">
        <f>'114-1領取文具清冊(已保護儲存格)'!U8</f>
        <v>0</v>
      </c>
      <c r="V8" s="37">
        <f>'114-1領取文具清冊(已保護儲存格)'!V8</f>
        <v>0</v>
      </c>
      <c r="W8" s="37">
        <f>'114-1領取文具清冊(已保護儲存格)'!W8</f>
        <v>0</v>
      </c>
      <c r="X8" s="37">
        <f>'114-1領取文具清冊(已保護儲存格)'!X8</f>
        <v>0</v>
      </c>
      <c r="Y8" s="37">
        <f>'114-1領取文具清冊(已保護儲存格)'!Y8</f>
        <v>0</v>
      </c>
      <c r="Z8" s="37">
        <f>'114-1領取文具清冊(已保護儲存格)'!Z8</f>
        <v>0</v>
      </c>
      <c r="AA8" s="39"/>
    </row>
    <row r="9" spans="1:27" ht="49.2" customHeight="1">
      <c r="A9" s="37" t="str">
        <f t="shared" si="0"/>
        <v>114學年度第二學期</v>
      </c>
      <c r="B9" s="37">
        <f>'114-1領取文具清冊(已保護儲存格)'!B9</f>
        <v>0</v>
      </c>
      <c r="C9" s="37">
        <f>'114-1領取文具清冊(已保護儲存格)'!C9</f>
        <v>0</v>
      </c>
      <c r="D9" s="37" t="str">
        <f>'114-1領取文具清冊(已保護儲存格)'!D9</f>
        <v>4</v>
      </c>
      <c r="E9" s="37">
        <f>'114-1領取文具清冊(已保護儲存格)'!E9</f>
        <v>0</v>
      </c>
      <c r="F9" s="37">
        <f>'114-1領取文具清冊(已保護儲存格)'!F9</f>
        <v>0</v>
      </c>
      <c r="G9" s="37">
        <f>'114-1領取文具清冊(已保護儲存格)'!G9</f>
        <v>0</v>
      </c>
      <c r="H9" s="37">
        <f>'114-1領取文具清冊(已保護儲存格)'!H9</f>
        <v>0</v>
      </c>
      <c r="I9" s="37">
        <f>'114-1領取文具清冊(已保護儲存格)'!I9</f>
        <v>0</v>
      </c>
      <c r="J9" s="37">
        <f>'114-1領取文具清冊(已保護儲存格)'!J9</f>
        <v>0</v>
      </c>
      <c r="K9" s="37">
        <f>'114-1領取文具清冊(已保護儲存格)'!K9</f>
        <v>0</v>
      </c>
      <c r="L9" s="37">
        <f>'114-1領取文具清冊(已保護儲存格)'!L9</f>
        <v>0</v>
      </c>
      <c r="M9" s="37">
        <f>'114-1領取文具清冊(已保護儲存格)'!M9</f>
        <v>0</v>
      </c>
      <c r="N9" s="37">
        <f>'114-1領取文具清冊(已保護儲存格)'!N9</f>
        <v>0</v>
      </c>
      <c r="O9" s="37" t="str">
        <f>'114-1領取文具清冊(已保護儲存格)'!O9</f>
        <v>XX縣XX鄉XX村XX鄰XX路XX號XX樓</v>
      </c>
      <c r="P9" s="37">
        <f>'114-1領取文具清冊(已保護儲存格)'!P9</f>
        <v>0</v>
      </c>
      <c r="Q9" s="37">
        <f>'114-1領取文具清冊(已保護儲存格)'!Q9</f>
        <v>0</v>
      </c>
      <c r="R9" s="37">
        <f>'114-1領取文具清冊(已保護儲存格)'!R9</f>
        <v>0</v>
      </c>
      <c r="S9" s="37">
        <f>'114-1領取文具清冊(已保護儲存格)'!S9</f>
        <v>0</v>
      </c>
      <c r="T9" s="37">
        <f>'114-1領取文具清冊(已保護儲存格)'!T9</f>
        <v>0</v>
      </c>
      <c r="U9" s="37">
        <f>'114-1領取文具清冊(已保護儲存格)'!U9</f>
        <v>0</v>
      </c>
      <c r="V9" s="37">
        <f>'114-1領取文具清冊(已保護儲存格)'!V9</f>
        <v>0</v>
      </c>
      <c r="W9" s="37">
        <f>'114-1領取文具清冊(已保護儲存格)'!W9</f>
        <v>0</v>
      </c>
      <c r="X9" s="37">
        <f>'114-1領取文具清冊(已保護儲存格)'!X9</f>
        <v>0</v>
      </c>
      <c r="Y9" s="37">
        <f>'114-1領取文具清冊(已保護儲存格)'!Y9</f>
        <v>0</v>
      </c>
      <c r="Z9" s="37">
        <f>'114-1領取文具清冊(已保護儲存格)'!Z9</f>
        <v>0</v>
      </c>
      <c r="AA9" s="39"/>
    </row>
    <row r="10" spans="1:27" ht="49.2" customHeight="1">
      <c r="A10" s="37" t="str">
        <f t="shared" si="0"/>
        <v>114學年度第二學期</v>
      </c>
      <c r="B10" s="37">
        <f>'114-1領取文具清冊(已保護儲存格)'!B10</f>
        <v>0</v>
      </c>
      <c r="C10" s="37">
        <f>'114-1領取文具清冊(已保護儲存格)'!C10</f>
        <v>0</v>
      </c>
      <c r="D10" s="37" t="str">
        <f>'114-1領取文具清冊(已保護儲存格)'!D10</f>
        <v>5</v>
      </c>
      <c r="E10" s="37">
        <f>'114-1領取文具清冊(已保護儲存格)'!E10</f>
        <v>0</v>
      </c>
      <c r="F10" s="37">
        <f>'114-1領取文具清冊(已保護儲存格)'!F10</f>
        <v>0</v>
      </c>
      <c r="G10" s="37">
        <f>'114-1領取文具清冊(已保護儲存格)'!G10</f>
        <v>0</v>
      </c>
      <c r="H10" s="37">
        <f>'114-1領取文具清冊(已保護儲存格)'!H10</f>
        <v>0</v>
      </c>
      <c r="I10" s="37">
        <f>'114-1領取文具清冊(已保護儲存格)'!I10</f>
        <v>0</v>
      </c>
      <c r="J10" s="37">
        <f>'114-1領取文具清冊(已保護儲存格)'!J10</f>
        <v>0</v>
      </c>
      <c r="K10" s="37">
        <f>'114-1領取文具清冊(已保護儲存格)'!K10</f>
        <v>0</v>
      </c>
      <c r="L10" s="37">
        <f>'114-1領取文具清冊(已保護儲存格)'!L10</f>
        <v>0</v>
      </c>
      <c r="M10" s="37">
        <f>'114-1領取文具清冊(已保護儲存格)'!M10</f>
        <v>0</v>
      </c>
      <c r="N10" s="37">
        <f>'114-1領取文具清冊(已保護儲存格)'!N10</f>
        <v>0</v>
      </c>
      <c r="O10" s="37" t="str">
        <f>'114-1領取文具清冊(已保護儲存格)'!O10</f>
        <v>XX縣XX鄉XX村XX鄰XX路XX號XX樓</v>
      </c>
      <c r="P10" s="37">
        <f>'114-1領取文具清冊(已保護儲存格)'!P10</f>
        <v>0</v>
      </c>
      <c r="Q10" s="37">
        <f>'114-1領取文具清冊(已保護儲存格)'!Q10</f>
        <v>0</v>
      </c>
      <c r="R10" s="37">
        <f>'114-1領取文具清冊(已保護儲存格)'!R10</f>
        <v>0</v>
      </c>
      <c r="S10" s="37">
        <f>'114-1領取文具清冊(已保護儲存格)'!S10</f>
        <v>0</v>
      </c>
      <c r="T10" s="37">
        <f>'114-1領取文具清冊(已保護儲存格)'!T10</f>
        <v>0</v>
      </c>
      <c r="U10" s="37">
        <f>'114-1領取文具清冊(已保護儲存格)'!U10</f>
        <v>0</v>
      </c>
      <c r="V10" s="37">
        <f>'114-1領取文具清冊(已保護儲存格)'!V10</f>
        <v>0</v>
      </c>
      <c r="W10" s="37">
        <f>'114-1領取文具清冊(已保護儲存格)'!W10</f>
        <v>0</v>
      </c>
      <c r="X10" s="37">
        <f>'114-1領取文具清冊(已保護儲存格)'!X10</f>
        <v>0</v>
      </c>
      <c r="Y10" s="37">
        <f>'114-1領取文具清冊(已保護儲存格)'!Y10</f>
        <v>0</v>
      </c>
      <c r="Z10" s="37">
        <f>'114-1領取文具清冊(已保護儲存格)'!Z10</f>
        <v>0</v>
      </c>
      <c r="AA10" s="39"/>
    </row>
    <row r="11" spans="1:27" ht="49.2" customHeight="1">
      <c r="A11" s="37" t="str">
        <f t="shared" si="0"/>
        <v>114學年度第二學期</v>
      </c>
      <c r="B11" s="37">
        <f>'114-1領取文具清冊(已保護儲存格)'!B11</f>
        <v>0</v>
      </c>
      <c r="C11" s="37">
        <f>'114-1領取文具清冊(已保護儲存格)'!C11</f>
        <v>0</v>
      </c>
      <c r="D11" s="37" t="str">
        <f>'114-1領取文具清冊(已保護儲存格)'!D11</f>
        <v>6</v>
      </c>
      <c r="E11" s="37">
        <f>'114-1領取文具清冊(已保護儲存格)'!E11</f>
        <v>0</v>
      </c>
      <c r="F11" s="37">
        <f>'114-1領取文具清冊(已保護儲存格)'!F11</f>
        <v>0</v>
      </c>
      <c r="G11" s="37">
        <f>'114-1領取文具清冊(已保護儲存格)'!G11</f>
        <v>0</v>
      </c>
      <c r="H11" s="37">
        <f>'114-1領取文具清冊(已保護儲存格)'!H11</f>
        <v>0</v>
      </c>
      <c r="I11" s="37">
        <f>'114-1領取文具清冊(已保護儲存格)'!I11</f>
        <v>0</v>
      </c>
      <c r="J11" s="37">
        <f>'114-1領取文具清冊(已保護儲存格)'!J11</f>
        <v>0</v>
      </c>
      <c r="K11" s="37">
        <f>'114-1領取文具清冊(已保護儲存格)'!K11</f>
        <v>0</v>
      </c>
      <c r="L11" s="37">
        <f>'114-1領取文具清冊(已保護儲存格)'!L11</f>
        <v>0</v>
      </c>
      <c r="M11" s="37">
        <f>'114-1領取文具清冊(已保護儲存格)'!M11</f>
        <v>0</v>
      </c>
      <c r="N11" s="37">
        <f>'114-1領取文具清冊(已保護儲存格)'!N11</f>
        <v>0</v>
      </c>
      <c r="O11" s="37" t="str">
        <f>'114-1領取文具清冊(已保護儲存格)'!O11</f>
        <v>XX縣XX鄉XX村XX鄰XX路XX號XX樓</v>
      </c>
      <c r="P11" s="37">
        <f>'114-1領取文具清冊(已保護儲存格)'!P11</f>
        <v>0</v>
      </c>
      <c r="Q11" s="37">
        <f>'114-1領取文具清冊(已保護儲存格)'!Q11</f>
        <v>0</v>
      </c>
      <c r="R11" s="37">
        <f>'114-1領取文具清冊(已保護儲存格)'!R11</f>
        <v>0</v>
      </c>
      <c r="S11" s="37">
        <f>'114-1領取文具清冊(已保護儲存格)'!S11</f>
        <v>0</v>
      </c>
      <c r="T11" s="37">
        <f>'114-1領取文具清冊(已保護儲存格)'!T11</f>
        <v>0</v>
      </c>
      <c r="U11" s="37">
        <f>'114-1領取文具清冊(已保護儲存格)'!U11</f>
        <v>0</v>
      </c>
      <c r="V11" s="37">
        <f>'114-1領取文具清冊(已保護儲存格)'!V11</f>
        <v>0</v>
      </c>
      <c r="W11" s="37">
        <f>'114-1領取文具清冊(已保護儲存格)'!W11</f>
        <v>0</v>
      </c>
      <c r="X11" s="37">
        <f>'114-1領取文具清冊(已保護儲存格)'!X11</f>
        <v>0</v>
      </c>
      <c r="Y11" s="37">
        <f>'114-1領取文具清冊(已保護儲存格)'!Y11</f>
        <v>0</v>
      </c>
      <c r="Z11" s="37">
        <f>'114-1領取文具清冊(已保護儲存格)'!Z11</f>
        <v>0</v>
      </c>
      <c r="AA11" s="39"/>
    </row>
    <row r="12" spans="1:27" ht="49.2" customHeight="1">
      <c r="A12" s="37" t="str">
        <f t="shared" si="0"/>
        <v>114學年度第二學期</v>
      </c>
      <c r="B12" s="37">
        <f>'114-1領取文具清冊(已保護儲存格)'!B12</f>
        <v>0</v>
      </c>
      <c r="C12" s="37">
        <f>'114-1領取文具清冊(已保護儲存格)'!C12</f>
        <v>0</v>
      </c>
      <c r="D12" s="37" t="str">
        <f>'114-1領取文具清冊(已保護儲存格)'!D12</f>
        <v>7</v>
      </c>
      <c r="E12" s="37">
        <f>'114-1領取文具清冊(已保護儲存格)'!E12</f>
        <v>0</v>
      </c>
      <c r="F12" s="37">
        <f>'114-1領取文具清冊(已保護儲存格)'!F12</f>
        <v>0</v>
      </c>
      <c r="G12" s="37">
        <f>'114-1領取文具清冊(已保護儲存格)'!G12</f>
        <v>0</v>
      </c>
      <c r="H12" s="37">
        <f>'114-1領取文具清冊(已保護儲存格)'!H12</f>
        <v>0</v>
      </c>
      <c r="I12" s="37">
        <f>'114-1領取文具清冊(已保護儲存格)'!I12</f>
        <v>0</v>
      </c>
      <c r="J12" s="37">
        <f>'114-1領取文具清冊(已保護儲存格)'!J12</f>
        <v>0</v>
      </c>
      <c r="K12" s="37">
        <f>'114-1領取文具清冊(已保護儲存格)'!K12</f>
        <v>0</v>
      </c>
      <c r="L12" s="37">
        <f>'114-1領取文具清冊(已保護儲存格)'!L12</f>
        <v>0</v>
      </c>
      <c r="M12" s="37">
        <f>'114-1領取文具清冊(已保護儲存格)'!M12</f>
        <v>0</v>
      </c>
      <c r="N12" s="37">
        <f>'114-1領取文具清冊(已保護儲存格)'!N12</f>
        <v>0</v>
      </c>
      <c r="O12" s="37" t="str">
        <f>'114-1領取文具清冊(已保護儲存格)'!O12</f>
        <v>XX縣XX鄉XX村XX鄰XX路XX號XX樓</v>
      </c>
      <c r="P12" s="37">
        <f>'114-1領取文具清冊(已保護儲存格)'!P12</f>
        <v>0</v>
      </c>
      <c r="Q12" s="37">
        <f>'114-1領取文具清冊(已保護儲存格)'!Q12</f>
        <v>0</v>
      </c>
      <c r="R12" s="37">
        <f>'114-1領取文具清冊(已保護儲存格)'!R12</f>
        <v>0</v>
      </c>
      <c r="S12" s="37">
        <f>'114-1領取文具清冊(已保護儲存格)'!S12</f>
        <v>0</v>
      </c>
      <c r="T12" s="37">
        <f>'114-1領取文具清冊(已保護儲存格)'!T12</f>
        <v>0</v>
      </c>
      <c r="U12" s="37">
        <f>'114-1領取文具清冊(已保護儲存格)'!U12</f>
        <v>0</v>
      </c>
      <c r="V12" s="37">
        <f>'114-1領取文具清冊(已保護儲存格)'!V12</f>
        <v>0</v>
      </c>
      <c r="W12" s="37">
        <f>'114-1領取文具清冊(已保護儲存格)'!W12</f>
        <v>0</v>
      </c>
      <c r="X12" s="37">
        <f>'114-1領取文具清冊(已保護儲存格)'!X12</f>
        <v>0</v>
      </c>
      <c r="Y12" s="37">
        <f>'114-1領取文具清冊(已保護儲存格)'!Y12</f>
        <v>0</v>
      </c>
      <c r="Z12" s="37">
        <f>'114-1領取文具清冊(已保護儲存格)'!Z12</f>
        <v>0</v>
      </c>
      <c r="AA12" s="39"/>
    </row>
    <row r="13" spans="1:27" ht="49.2" customHeight="1">
      <c r="A13" s="37" t="str">
        <f t="shared" si="0"/>
        <v>114學年度第二學期</v>
      </c>
      <c r="B13" s="37">
        <f>'114-1領取文具清冊(已保護儲存格)'!B13</f>
        <v>0</v>
      </c>
      <c r="C13" s="37">
        <f>'114-1領取文具清冊(已保護儲存格)'!C13</f>
        <v>0</v>
      </c>
      <c r="D13" s="37" t="str">
        <f>'114-1領取文具清冊(已保護儲存格)'!D13</f>
        <v>8</v>
      </c>
      <c r="E13" s="37">
        <f>'114-1領取文具清冊(已保護儲存格)'!E13</f>
        <v>0</v>
      </c>
      <c r="F13" s="37">
        <f>'114-1領取文具清冊(已保護儲存格)'!F13</f>
        <v>0</v>
      </c>
      <c r="G13" s="37">
        <f>'114-1領取文具清冊(已保護儲存格)'!G13</f>
        <v>0</v>
      </c>
      <c r="H13" s="37">
        <f>'114-1領取文具清冊(已保護儲存格)'!H13</f>
        <v>0</v>
      </c>
      <c r="I13" s="37">
        <f>'114-1領取文具清冊(已保護儲存格)'!I13</f>
        <v>0</v>
      </c>
      <c r="J13" s="37">
        <f>'114-1領取文具清冊(已保護儲存格)'!J13</f>
        <v>0</v>
      </c>
      <c r="K13" s="37">
        <f>'114-1領取文具清冊(已保護儲存格)'!K13</f>
        <v>0</v>
      </c>
      <c r="L13" s="37">
        <f>'114-1領取文具清冊(已保護儲存格)'!L13</f>
        <v>0</v>
      </c>
      <c r="M13" s="37">
        <f>'114-1領取文具清冊(已保護儲存格)'!M13</f>
        <v>0</v>
      </c>
      <c r="N13" s="37">
        <f>'114-1領取文具清冊(已保護儲存格)'!N13</f>
        <v>0</v>
      </c>
      <c r="O13" s="37" t="str">
        <f>'114-1領取文具清冊(已保護儲存格)'!O13</f>
        <v>XX縣XX鄉XX村XX鄰XX路XX號XX樓</v>
      </c>
      <c r="P13" s="37">
        <f>'114-1領取文具清冊(已保護儲存格)'!P13</f>
        <v>0</v>
      </c>
      <c r="Q13" s="37">
        <f>'114-1領取文具清冊(已保護儲存格)'!Q13</f>
        <v>0</v>
      </c>
      <c r="R13" s="37">
        <f>'114-1領取文具清冊(已保護儲存格)'!R13</f>
        <v>0</v>
      </c>
      <c r="S13" s="37">
        <f>'114-1領取文具清冊(已保護儲存格)'!S13</f>
        <v>0</v>
      </c>
      <c r="T13" s="37">
        <f>'114-1領取文具清冊(已保護儲存格)'!T13</f>
        <v>0</v>
      </c>
      <c r="U13" s="37">
        <f>'114-1領取文具清冊(已保護儲存格)'!U13</f>
        <v>0</v>
      </c>
      <c r="V13" s="37">
        <f>'114-1領取文具清冊(已保護儲存格)'!V13</f>
        <v>0</v>
      </c>
      <c r="W13" s="37">
        <f>'114-1領取文具清冊(已保護儲存格)'!W13</f>
        <v>0</v>
      </c>
      <c r="X13" s="37">
        <f>'114-1領取文具清冊(已保護儲存格)'!X13</f>
        <v>0</v>
      </c>
      <c r="Y13" s="37">
        <f>'114-1領取文具清冊(已保護儲存格)'!Y13</f>
        <v>0</v>
      </c>
      <c r="Z13" s="37">
        <f>'114-1領取文具清冊(已保護儲存格)'!Z13</f>
        <v>0</v>
      </c>
      <c r="AA13" s="39"/>
    </row>
    <row r="14" spans="1:27" ht="49.2" customHeight="1">
      <c r="A14" s="37" t="str">
        <f t="shared" si="0"/>
        <v>114學年度第二學期</v>
      </c>
      <c r="B14" s="37">
        <f>'114-1領取文具清冊(已保護儲存格)'!B14</f>
        <v>0</v>
      </c>
      <c r="C14" s="37">
        <f>'114-1領取文具清冊(已保護儲存格)'!C14</f>
        <v>0</v>
      </c>
      <c r="D14" s="37" t="str">
        <f>'114-1領取文具清冊(已保護儲存格)'!D14</f>
        <v>9</v>
      </c>
      <c r="E14" s="37">
        <f>'114-1領取文具清冊(已保護儲存格)'!E14</f>
        <v>0</v>
      </c>
      <c r="F14" s="37">
        <f>'114-1領取文具清冊(已保護儲存格)'!F14</f>
        <v>0</v>
      </c>
      <c r="G14" s="37">
        <f>'114-1領取文具清冊(已保護儲存格)'!G14</f>
        <v>0</v>
      </c>
      <c r="H14" s="37">
        <f>'114-1領取文具清冊(已保護儲存格)'!H14</f>
        <v>0</v>
      </c>
      <c r="I14" s="37">
        <f>'114-1領取文具清冊(已保護儲存格)'!I14</f>
        <v>0</v>
      </c>
      <c r="J14" s="37">
        <f>'114-1領取文具清冊(已保護儲存格)'!J14</f>
        <v>0</v>
      </c>
      <c r="K14" s="37">
        <f>'114-1領取文具清冊(已保護儲存格)'!K14</f>
        <v>0</v>
      </c>
      <c r="L14" s="37">
        <f>'114-1領取文具清冊(已保護儲存格)'!L14</f>
        <v>0</v>
      </c>
      <c r="M14" s="37">
        <f>'114-1領取文具清冊(已保護儲存格)'!M14</f>
        <v>0</v>
      </c>
      <c r="N14" s="37">
        <f>'114-1領取文具清冊(已保護儲存格)'!N14</f>
        <v>0</v>
      </c>
      <c r="O14" s="37" t="str">
        <f>'114-1領取文具清冊(已保護儲存格)'!O14</f>
        <v>XX縣XX鄉XX村XX鄰XX路XX號XX樓</v>
      </c>
      <c r="P14" s="37">
        <f>'114-1領取文具清冊(已保護儲存格)'!P14</f>
        <v>0</v>
      </c>
      <c r="Q14" s="37">
        <f>'114-1領取文具清冊(已保護儲存格)'!Q14</f>
        <v>0</v>
      </c>
      <c r="R14" s="37">
        <f>'114-1領取文具清冊(已保護儲存格)'!R14</f>
        <v>0</v>
      </c>
      <c r="S14" s="37">
        <f>'114-1領取文具清冊(已保護儲存格)'!S14</f>
        <v>0</v>
      </c>
      <c r="T14" s="37">
        <f>'114-1領取文具清冊(已保護儲存格)'!T14</f>
        <v>0</v>
      </c>
      <c r="U14" s="37">
        <f>'114-1領取文具清冊(已保護儲存格)'!U14</f>
        <v>0</v>
      </c>
      <c r="V14" s="37">
        <f>'114-1領取文具清冊(已保護儲存格)'!V14</f>
        <v>0</v>
      </c>
      <c r="W14" s="37">
        <f>'114-1領取文具清冊(已保護儲存格)'!W14</f>
        <v>0</v>
      </c>
      <c r="X14" s="37">
        <f>'114-1領取文具清冊(已保護儲存格)'!X14</f>
        <v>0</v>
      </c>
      <c r="Y14" s="37">
        <f>'114-1領取文具清冊(已保護儲存格)'!Y14</f>
        <v>0</v>
      </c>
      <c r="Z14" s="37">
        <f>'114-1領取文具清冊(已保護儲存格)'!Z14</f>
        <v>0</v>
      </c>
      <c r="AA14" s="39"/>
    </row>
    <row r="15" spans="1:27" ht="49.2" customHeight="1">
      <c r="A15" s="37" t="str">
        <f t="shared" si="0"/>
        <v>114學年度第二學期</v>
      </c>
      <c r="B15" s="37">
        <f>'114-1領取文具清冊(已保護儲存格)'!B15</f>
        <v>0</v>
      </c>
      <c r="C15" s="37">
        <f>'114-1領取文具清冊(已保護儲存格)'!C15</f>
        <v>0</v>
      </c>
      <c r="D15" s="37" t="str">
        <f>'114-1領取文具清冊(已保護儲存格)'!D15</f>
        <v>10</v>
      </c>
      <c r="E15" s="37">
        <f>'114-1領取文具清冊(已保護儲存格)'!E15</f>
        <v>0</v>
      </c>
      <c r="F15" s="37">
        <f>'114-1領取文具清冊(已保護儲存格)'!F15</f>
        <v>0</v>
      </c>
      <c r="G15" s="37">
        <f>'114-1領取文具清冊(已保護儲存格)'!G15</f>
        <v>0</v>
      </c>
      <c r="H15" s="37">
        <f>'114-1領取文具清冊(已保護儲存格)'!H15</f>
        <v>0</v>
      </c>
      <c r="I15" s="37">
        <f>'114-1領取文具清冊(已保護儲存格)'!I15</f>
        <v>0</v>
      </c>
      <c r="J15" s="37">
        <f>'114-1領取文具清冊(已保護儲存格)'!J15</f>
        <v>0</v>
      </c>
      <c r="K15" s="37">
        <f>'114-1領取文具清冊(已保護儲存格)'!K15</f>
        <v>0</v>
      </c>
      <c r="L15" s="37">
        <f>'114-1領取文具清冊(已保護儲存格)'!L15</f>
        <v>0</v>
      </c>
      <c r="M15" s="37">
        <f>'114-1領取文具清冊(已保護儲存格)'!M15</f>
        <v>0</v>
      </c>
      <c r="N15" s="37">
        <f>'114-1領取文具清冊(已保護儲存格)'!N15</f>
        <v>0</v>
      </c>
      <c r="O15" s="37" t="str">
        <f>'114-1領取文具清冊(已保護儲存格)'!O15</f>
        <v>XX縣XX鄉XX村XX鄰XX路XX號XX樓</v>
      </c>
      <c r="P15" s="37">
        <f>'114-1領取文具清冊(已保護儲存格)'!P15</f>
        <v>0</v>
      </c>
      <c r="Q15" s="37">
        <f>'114-1領取文具清冊(已保護儲存格)'!Q15</f>
        <v>0</v>
      </c>
      <c r="R15" s="37">
        <f>'114-1領取文具清冊(已保護儲存格)'!R15</f>
        <v>0</v>
      </c>
      <c r="S15" s="37">
        <f>'114-1領取文具清冊(已保護儲存格)'!S15</f>
        <v>0</v>
      </c>
      <c r="T15" s="37">
        <f>'114-1領取文具清冊(已保護儲存格)'!T15</f>
        <v>0</v>
      </c>
      <c r="U15" s="37">
        <f>'114-1領取文具清冊(已保護儲存格)'!U15</f>
        <v>0</v>
      </c>
      <c r="V15" s="37">
        <f>'114-1領取文具清冊(已保護儲存格)'!V15</f>
        <v>0</v>
      </c>
      <c r="W15" s="37">
        <f>'114-1領取文具清冊(已保護儲存格)'!W15</f>
        <v>0</v>
      </c>
      <c r="X15" s="37">
        <f>'114-1領取文具清冊(已保護儲存格)'!X15</f>
        <v>0</v>
      </c>
      <c r="Y15" s="37">
        <f>'114-1領取文具清冊(已保護儲存格)'!Y15</f>
        <v>0</v>
      </c>
      <c r="Z15" s="37">
        <f>'114-1領取文具清冊(已保護儲存格)'!Z15</f>
        <v>0</v>
      </c>
      <c r="AA15" s="39"/>
    </row>
    <row r="16" spans="1:27" ht="49.2" customHeight="1">
      <c r="A16" s="37" t="str">
        <f t="shared" si="0"/>
        <v>114學年度第二學期</v>
      </c>
      <c r="B16" s="37">
        <f>'114-1領取文具清冊(已保護儲存格)'!B16</f>
        <v>0</v>
      </c>
      <c r="C16" s="37">
        <f>'114-1領取文具清冊(已保護儲存格)'!C16</f>
        <v>0</v>
      </c>
      <c r="D16" s="37" t="str">
        <f>'114-1領取文具清冊(已保護儲存格)'!D16</f>
        <v>11</v>
      </c>
      <c r="E16" s="37">
        <f>'114-1領取文具清冊(已保護儲存格)'!E16</f>
        <v>0</v>
      </c>
      <c r="F16" s="37">
        <f>'114-1領取文具清冊(已保護儲存格)'!F16</f>
        <v>0</v>
      </c>
      <c r="G16" s="37">
        <f>'114-1領取文具清冊(已保護儲存格)'!G16</f>
        <v>0</v>
      </c>
      <c r="H16" s="37">
        <f>'114-1領取文具清冊(已保護儲存格)'!H16</f>
        <v>0</v>
      </c>
      <c r="I16" s="37">
        <f>'114-1領取文具清冊(已保護儲存格)'!I16</f>
        <v>0</v>
      </c>
      <c r="J16" s="37">
        <f>'114-1領取文具清冊(已保護儲存格)'!J16</f>
        <v>0</v>
      </c>
      <c r="K16" s="37">
        <f>'114-1領取文具清冊(已保護儲存格)'!K16</f>
        <v>0</v>
      </c>
      <c r="L16" s="37">
        <f>'114-1領取文具清冊(已保護儲存格)'!L16</f>
        <v>0</v>
      </c>
      <c r="M16" s="37">
        <f>'114-1領取文具清冊(已保護儲存格)'!M16</f>
        <v>0</v>
      </c>
      <c r="N16" s="37">
        <f>'114-1領取文具清冊(已保護儲存格)'!N16</f>
        <v>0</v>
      </c>
      <c r="O16" s="37" t="str">
        <f>'114-1領取文具清冊(已保護儲存格)'!O16</f>
        <v>XX縣XX鄉XX村XX鄰XX路XX號XX樓</v>
      </c>
      <c r="P16" s="37">
        <f>'114-1領取文具清冊(已保護儲存格)'!P16</f>
        <v>0</v>
      </c>
      <c r="Q16" s="37">
        <f>'114-1領取文具清冊(已保護儲存格)'!Q16</f>
        <v>0</v>
      </c>
      <c r="R16" s="37">
        <f>'114-1領取文具清冊(已保護儲存格)'!R16</f>
        <v>0</v>
      </c>
      <c r="S16" s="37">
        <f>'114-1領取文具清冊(已保護儲存格)'!S16</f>
        <v>0</v>
      </c>
      <c r="T16" s="37">
        <f>'114-1領取文具清冊(已保護儲存格)'!T16</f>
        <v>0</v>
      </c>
      <c r="U16" s="37">
        <f>'114-1領取文具清冊(已保護儲存格)'!U16</f>
        <v>0</v>
      </c>
      <c r="V16" s="37">
        <f>'114-1領取文具清冊(已保護儲存格)'!V16</f>
        <v>0</v>
      </c>
      <c r="W16" s="37">
        <f>'114-1領取文具清冊(已保護儲存格)'!W16</f>
        <v>0</v>
      </c>
      <c r="X16" s="37">
        <f>'114-1領取文具清冊(已保護儲存格)'!X16</f>
        <v>0</v>
      </c>
      <c r="Y16" s="37">
        <f>'114-1領取文具清冊(已保護儲存格)'!Y16</f>
        <v>0</v>
      </c>
      <c r="Z16" s="37">
        <f>'114-1領取文具清冊(已保護儲存格)'!Z16</f>
        <v>0</v>
      </c>
      <c r="AA16" s="39"/>
    </row>
    <row r="17" spans="1:27" ht="49.2" customHeight="1">
      <c r="A17" s="37" t="str">
        <f t="shared" si="0"/>
        <v>114學年度第二學期</v>
      </c>
      <c r="B17" s="37">
        <f>'114-1領取文具清冊(已保護儲存格)'!B17</f>
        <v>0</v>
      </c>
      <c r="C17" s="37">
        <f>'114-1領取文具清冊(已保護儲存格)'!C17</f>
        <v>0</v>
      </c>
      <c r="D17" s="37" t="str">
        <f>'114-1領取文具清冊(已保護儲存格)'!D17</f>
        <v>12</v>
      </c>
      <c r="E17" s="37">
        <f>'114-1領取文具清冊(已保護儲存格)'!E17</f>
        <v>0</v>
      </c>
      <c r="F17" s="37">
        <f>'114-1領取文具清冊(已保護儲存格)'!F17</f>
        <v>0</v>
      </c>
      <c r="G17" s="37">
        <f>'114-1領取文具清冊(已保護儲存格)'!G17</f>
        <v>0</v>
      </c>
      <c r="H17" s="37">
        <f>'114-1領取文具清冊(已保護儲存格)'!H17</f>
        <v>0</v>
      </c>
      <c r="I17" s="37">
        <f>'114-1領取文具清冊(已保護儲存格)'!I17</f>
        <v>0</v>
      </c>
      <c r="J17" s="37">
        <f>'114-1領取文具清冊(已保護儲存格)'!J17</f>
        <v>0</v>
      </c>
      <c r="K17" s="37">
        <f>'114-1領取文具清冊(已保護儲存格)'!K17</f>
        <v>0</v>
      </c>
      <c r="L17" s="37">
        <f>'114-1領取文具清冊(已保護儲存格)'!L17</f>
        <v>0</v>
      </c>
      <c r="M17" s="37">
        <f>'114-1領取文具清冊(已保護儲存格)'!M17</f>
        <v>0</v>
      </c>
      <c r="N17" s="37">
        <f>'114-1領取文具清冊(已保護儲存格)'!N17</f>
        <v>0</v>
      </c>
      <c r="O17" s="37" t="str">
        <f>'114-1領取文具清冊(已保護儲存格)'!O17</f>
        <v>XX縣XX鄉XX村XX鄰XX路XX號XX樓</v>
      </c>
      <c r="P17" s="37">
        <f>'114-1領取文具清冊(已保護儲存格)'!P17</f>
        <v>0</v>
      </c>
      <c r="Q17" s="37">
        <f>'114-1領取文具清冊(已保護儲存格)'!Q17</f>
        <v>0</v>
      </c>
      <c r="R17" s="37">
        <f>'114-1領取文具清冊(已保護儲存格)'!R17</f>
        <v>0</v>
      </c>
      <c r="S17" s="37">
        <f>'114-1領取文具清冊(已保護儲存格)'!S17</f>
        <v>0</v>
      </c>
      <c r="T17" s="37">
        <f>'114-1領取文具清冊(已保護儲存格)'!T17</f>
        <v>0</v>
      </c>
      <c r="U17" s="37">
        <f>'114-1領取文具清冊(已保護儲存格)'!U17</f>
        <v>0</v>
      </c>
      <c r="V17" s="37">
        <f>'114-1領取文具清冊(已保護儲存格)'!V17</f>
        <v>0</v>
      </c>
      <c r="W17" s="37">
        <f>'114-1領取文具清冊(已保護儲存格)'!W17</f>
        <v>0</v>
      </c>
      <c r="X17" s="37">
        <f>'114-1領取文具清冊(已保護儲存格)'!X17</f>
        <v>0</v>
      </c>
      <c r="Y17" s="37">
        <f>'114-1領取文具清冊(已保護儲存格)'!Y17</f>
        <v>0</v>
      </c>
      <c r="Z17" s="37">
        <f>'114-1領取文具清冊(已保護儲存格)'!Z17</f>
        <v>0</v>
      </c>
      <c r="AA17" s="39"/>
    </row>
    <row r="18" spans="1:27" ht="49.2" customHeight="1">
      <c r="A18" s="37" t="str">
        <f t="shared" si="0"/>
        <v>114學年度第二學期</v>
      </c>
      <c r="B18" s="37">
        <f>'114-1領取文具清冊(已保護儲存格)'!B18</f>
        <v>0</v>
      </c>
      <c r="C18" s="37">
        <f>'114-1領取文具清冊(已保護儲存格)'!C18</f>
        <v>0</v>
      </c>
      <c r="D18" s="37" t="str">
        <f>'114-1領取文具清冊(已保護儲存格)'!D18</f>
        <v>13</v>
      </c>
      <c r="E18" s="37">
        <f>'114-1領取文具清冊(已保護儲存格)'!E18</f>
        <v>0</v>
      </c>
      <c r="F18" s="37">
        <f>'114-1領取文具清冊(已保護儲存格)'!F18</f>
        <v>0</v>
      </c>
      <c r="G18" s="37">
        <f>'114-1領取文具清冊(已保護儲存格)'!G18</f>
        <v>0</v>
      </c>
      <c r="H18" s="37">
        <f>'114-1領取文具清冊(已保護儲存格)'!H18</f>
        <v>0</v>
      </c>
      <c r="I18" s="37">
        <f>'114-1領取文具清冊(已保護儲存格)'!I18</f>
        <v>0</v>
      </c>
      <c r="J18" s="37">
        <f>'114-1領取文具清冊(已保護儲存格)'!J18</f>
        <v>0</v>
      </c>
      <c r="K18" s="37">
        <f>'114-1領取文具清冊(已保護儲存格)'!K18</f>
        <v>0</v>
      </c>
      <c r="L18" s="37">
        <f>'114-1領取文具清冊(已保護儲存格)'!L18</f>
        <v>0</v>
      </c>
      <c r="M18" s="37">
        <f>'114-1領取文具清冊(已保護儲存格)'!M18</f>
        <v>0</v>
      </c>
      <c r="N18" s="37">
        <f>'114-1領取文具清冊(已保護儲存格)'!N18</f>
        <v>0</v>
      </c>
      <c r="O18" s="37" t="str">
        <f>'114-1領取文具清冊(已保護儲存格)'!O18</f>
        <v>XX縣XX鄉XX村XX鄰XX路XX號XX樓</v>
      </c>
      <c r="P18" s="37">
        <f>'114-1領取文具清冊(已保護儲存格)'!P18</f>
        <v>0</v>
      </c>
      <c r="Q18" s="37">
        <f>'114-1領取文具清冊(已保護儲存格)'!Q18</f>
        <v>0</v>
      </c>
      <c r="R18" s="37">
        <f>'114-1領取文具清冊(已保護儲存格)'!R18</f>
        <v>0</v>
      </c>
      <c r="S18" s="37">
        <f>'114-1領取文具清冊(已保護儲存格)'!S18</f>
        <v>0</v>
      </c>
      <c r="T18" s="37">
        <f>'114-1領取文具清冊(已保護儲存格)'!T18</f>
        <v>0</v>
      </c>
      <c r="U18" s="37">
        <f>'114-1領取文具清冊(已保護儲存格)'!U18</f>
        <v>0</v>
      </c>
      <c r="V18" s="37">
        <f>'114-1領取文具清冊(已保護儲存格)'!V18</f>
        <v>0</v>
      </c>
      <c r="W18" s="37">
        <f>'114-1領取文具清冊(已保護儲存格)'!W18</f>
        <v>0</v>
      </c>
      <c r="X18" s="37">
        <f>'114-1領取文具清冊(已保護儲存格)'!X18</f>
        <v>0</v>
      </c>
      <c r="Y18" s="37">
        <f>'114-1領取文具清冊(已保護儲存格)'!Y18</f>
        <v>0</v>
      </c>
      <c r="Z18" s="37">
        <f>'114-1領取文具清冊(已保護儲存格)'!Z18</f>
        <v>0</v>
      </c>
      <c r="AA18" s="39"/>
    </row>
    <row r="19" spans="1:27" ht="49.2" customHeight="1">
      <c r="A19" s="37" t="str">
        <f t="shared" si="0"/>
        <v>114學年度第二學期</v>
      </c>
      <c r="B19" s="37">
        <f>'114-1領取文具清冊(已保護儲存格)'!B19</f>
        <v>0</v>
      </c>
      <c r="C19" s="37">
        <f>'114-1領取文具清冊(已保護儲存格)'!C19</f>
        <v>0</v>
      </c>
      <c r="D19" s="37" t="str">
        <f>'114-1領取文具清冊(已保護儲存格)'!D19</f>
        <v>14</v>
      </c>
      <c r="E19" s="37">
        <f>'114-1領取文具清冊(已保護儲存格)'!E19</f>
        <v>0</v>
      </c>
      <c r="F19" s="37">
        <f>'114-1領取文具清冊(已保護儲存格)'!F19</f>
        <v>0</v>
      </c>
      <c r="G19" s="37">
        <f>'114-1領取文具清冊(已保護儲存格)'!G19</f>
        <v>0</v>
      </c>
      <c r="H19" s="37">
        <f>'114-1領取文具清冊(已保護儲存格)'!H19</f>
        <v>0</v>
      </c>
      <c r="I19" s="37">
        <f>'114-1領取文具清冊(已保護儲存格)'!I19</f>
        <v>0</v>
      </c>
      <c r="J19" s="37">
        <f>'114-1領取文具清冊(已保護儲存格)'!J19</f>
        <v>0</v>
      </c>
      <c r="K19" s="37">
        <f>'114-1領取文具清冊(已保護儲存格)'!K19</f>
        <v>0</v>
      </c>
      <c r="L19" s="37">
        <f>'114-1領取文具清冊(已保護儲存格)'!L19</f>
        <v>0</v>
      </c>
      <c r="M19" s="37">
        <f>'114-1領取文具清冊(已保護儲存格)'!M19</f>
        <v>0</v>
      </c>
      <c r="N19" s="37">
        <f>'114-1領取文具清冊(已保護儲存格)'!N19</f>
        <v>0</v>
      </c>
      <c r="O19" s="37" t="str">
        <f>'114-1領取文具清冊(已保護儲存格)'!O19</f>
        <v>XX縣XX鄉XX村XX鄰XX路XX號XX樓</v>
      </c>
      <c r="P19" s="37">
        <f>'114-1領取文具清冊(已保護儲存格)'!P19</f>
        <v>0</v>
      </c>
      <c r="Q19" s="37">
        <f>'114-1領取文具清冊(已保護儲存格)'!Q19</f>
        <v>0</v>
      </c>
      <c r="R19" s="37">
        <f>'114-1領取文具清冊(已保護儲存格)'!R19</f>
        <v>0</v>
      </c>
      <c r="S19" s="37">
        <f>'114-1領取文具清冊(已保護儲存格)'!S19</f>
        <v>0</v>
      </c>
      <c r="T19" s="37">
        <f>'114-1領取文具清冊(已保護儲存格)'!T19</f>
        <v>0</v>
      </c>
      <c r="U19" s="37">
        <f>'114-1領取文具清冊(已保護儲存格)'!U19</f>
        <v>0</v>
      </c>
      <c r="V19" s="37">
        <f>'114-1領取文具清冊(已保護儲存格)'!V19</f>
        <v>0</v>
      </c>
      <c r="W19" s="37">
        <f>'114-1領取文具清冊(已保護儲存格)'!W19</f>
        <v>0</v>
      </c>
      <c r="X19" s="37">
        <f>'114-1領取文具清冊(已保護儲存格)'!X19</f>
        <v>0</v>
      </c>
      <c r="Y19" s="37">
        <f>'114-1領取文具清冊(已保護儲存格)'!Y19</f>
        <v>0</v>
      </c>
      <c r="Z19" s="37">
        <f>'114-1領取文具清冊(已保護儲存格)'!Z19</f>
        <v>0</v>
      </c>
      <c r="AA19" s="39"/>
    </row>
    <row r="20" spans="1:27" ht="49.2" customHeight="1">
      <c r="A20" s="37" t="str">
        <f t="shared" si="0"/>
        <v>114學年度第二學期</v>
      </c>
      <c r="B20" s="37">
        <f>'114-1領取文具清冊(已保護儲存格)'!B20</f>
        <v>0</v>
      </c>
      <c r="C20" s="37">
        <f>'114-1領取文具清冊(已保護儲存格)'!C20</f>
        <v>0</v>
      </c>
      <c r="D20" s="37" t="str">
        <f>'114-1領取文具清冊(已保護儲存格)'!D20</f>
        <v>15</v>
      </c>
      <c r="E20" s="37">
        <f>'114-1領取文具清冊(已保護儲存格)'!E20</f>
        <v>0</v>
      </c>
      <c r="F20" s="37">
        <f>'114-1領取文具清冊(已保護儲存格)'!F20</f>
        <v>0</v>
      </c>
      <c r="G20" s="37">
        <f>'114-1領取文具清冊(已保護儲存格)'!G20</f>
        <v>0</v>
      </c>
      <c r="H20" s="37">
        <f>'114-1領取文具清冊(已保護儲存格)'!H20</f>
        <v>0</v>
      </c>
      <c r="I20" s="37">
        <f>'114-1領取文具清冊(已保護儲存格)'!I20</f>
        <v>0</v>
      </c>
      <c r="J20" s="37">
        <f>'114-1領取文具清冊(已保護儲存格)'!J20</f>
        <v>0</v>
      </c>
      <c r="K20" s="37">
        <f>'114-1領取文具清冊(已保護儲存格)'!K20</f>
        <v>0</v>
      </c>
      <c r="L20" s="37">
        <f>'114-1領取文具清冊(已保護儲存格)'!L20</f>
        <v>0</v>
      </c>
      <c r="M20" s="37">
        <f>'114-1領取文具清冊(已保護儲存格)'!M20</f>
        <v>0</v>
      </c>
      <c r="N20" s="37">
        <f>'114-1領取文具清冊(已保護儲存格)'!N20</f>
        <v>0</v>
      </c>
      <c r="O20" s="37" t="str">
        <f>'114-1領取文具清冊(已保護儲存格)'!O20</f>
        <v>XX縣XX鄉XX村XX鄰XX路XX號XX樓</v>
      </c>
      <c r="P20" s="37">
        <f>'114-1領取文具清冊(已保護儲存格)'!P20</f>
        <v>0</v>
      </c>
      <c r="Q20" s="37">
        <f>'114-1領取文具清冊(已保護儲存格)'!Q20</f>
        <v>0</v>
      </c>
      <c r="R20" s="37">
        <f>'114-1領取文具清冊(已保護儲存格)'!R20</f>
        <v>0</v>
      </c>
      <c r="S20" s="37">
        <f>'114-1領取文具清冊(已保護儲存格)'!S20</f>
        <v>0</v>
      </c>
      <c r="T20" s="37">
        <f>'114-1領取文具清冊(已保護儲存格)'!T20</f>
        <v>0</v>
      </c>
      <c r="U20" s="37">
        <f>'114-1領取文具清冊(已保護儲存格)'!U20</f>
        <v>0</v>
      </c>
      <c r="V20" s="37">
        <f>'114-1領取文具清冊(已保護儲存格)'!V20</f>
        <v>0</v>
      </c>
      <c r="W20" s="37">
        <f>'114-1領取文具清冊(已保護儲存格)'!W20</f>
        <v>0</v>
      </c>
      <c r="X20" s="37">
        <f>'114-1領取文具清冊(已保護儲存格)'!X20</f>
        <v>0</v>
      </c>
      <c r="Y20" s="37">
        <f>'114-1領取文具清冊(已保護儲存格)'!Y20</f>
        <v>0</v>
      </c>
      <c r="Z20" s="37">
        <f>'114-1領取文具清冊(已保護儲存格)'!Z20</f>
        <v>0</v>
      </c>
      <c r="AA20" s="39"/>
    </row>
    <row r="21" spans="1:27" ht="49.2" customHeight="1">
      <c r="A21" s="37" t="str">
        <f t="shared" si="0"/>
        <v>114學年度第二學期</v>
      </c>
      <c r="B21" s="37">
        <f>'114-1領取文具清冊(已保護儲存格)'!B21</f>
        <v>0</v>
      </c>
      <c r="C21" s="37">
        <f>'114-1領取文具清冊(已保護儲存格)'!C21</f>
        <v>0</v>
      </c>
      <c r="D21" s="37" t="str">
        <f>'114-1領取文具清冊(已保護儲存格)'!D21</f>
        <v>16</v>
      </c>
      <c r="E21" s="37">
        <f>'114-1領取文具清冊(已保護儲存格)'!E21</f>
        <v>0</v>
      </c>
      <c r="F21" s="37">
        <f>'114-1領取文具清冊(已保護儲存格)'!F21</f>
        <v>0</v>
      </c>
      <c r="G21" s="37">
        <f>'114-1領取文具清冊(已保護儲存格)'!G21</f>
        <v>0</v>
      </c>
      <c r="H21" s="37">
        <f>'114-1領取文具清冊(已保護儲存格)'!H21</f>
        <v>0</v>
      </c>
      <c r="I21" s="37">
        <f>'114-1領取文具清冊(已保護儲存格)'!I21</f>
        <v>0</v>
      </c>
      <c r="J21" s="37">
        <f>'114-1領取文具清冊(已保護儲存格)'!J21</f>
        <v>0</v>
      </c>
      <c r="K21" s="37">
        <f>'114-1領取文具清冊(已保護儲存格)'!K21</f>
        <v>0</v>
      </c>
      <c r="L21" s="37">
        <f>'114-1領取文具清冊(已保護儲存格)'!L21</f>
        <v>0</v>
      </c>
      <c r="M21" s="37">
        <f>'114-1領取文具清冊(已保護儲存格)'!M21</f>
        <v>0</v>
      </c>
      <c r="N21" s="37">
        <f>'114-1領取文具清冊(已保護儲存格)'!N21</f>
        <v>0</v>
      </c>
      <c r="O21" s="37" t="str">
        <f>'114-1領取文具清冊(已保護儲存格)'!O21</f>
        <v>XX縣XX鄉XX村XX鄰XX路XX號XX樓</v>
      </c>
      <c r="P21" s="37">
        <f>'114-1領取文具清冊(已保護儲存格)'!P21</f>
        <v>0</v>
      </c>
      <c r="Q21" s="37">
        <f>'114-1領取文具清冊(已保護儲存格)'!Q21</f>
        <v>0</v>
      </c>
      <c r="R21" s="37">
        <f>'114-1領取文具清冊(已保護儲存格)'!R21</f>
        <v>0</v>
      </c>
      <c r="S21" s="37">
        <f>'114-1領取文具清冊(已保護儲存格)'!S21</f>
        <v>0</v>
      </c>
      <c r="T21" s="37">
        <f>'114-1領取文具清冊(已保護儲存格)'!T21</f>
        <v>0</v>
      </c>
      <c r="U21" s="37">
        <f>'114-1領取文具清冊(已保護儲存格)'!U21</f>
        <v>0</v>
      </c>
      <c r="V21" s="37">
        <f>'114-1領取文具清冊(已保護儲存格)'!V21</f>
        <v>0</v>
      </c>
      <c r="W21" s="37">
        <f>'114-1領取文具清冊(已保護儲存格)'!W21</f>
        <v>0</v>
      </c>
      <c r="X21" s="37">
        <f>'114-1領取文具清冊(已保護儲存格)'!X21</f>
        <v>0</v>
      </c>
      <c r="Y21" s="37">
        <f>'114-1領取文具清冊(已保護儲存格)'!Y21</f>
        <v>0</v>
      </c>
      <c r="Z21" s="37">
        <f>'114-1領取文具清冊(已保護儲存格)'!Z21</f>
        <v>0</v>
      </c>
      <c r="AA21" s="39"/>
    </row>
    <row r="22" spans="1:27" ht="49.2" customHeight="1">
      <c r="A22" s="37" t="str">
        <f t="shared" si="0"/>
        <v>114學年度第二學期</v>
      </c>
      <c r="B22" s="37">
        <f>'114-1領取文具清冊(已保護儲存格)'!B22</f>
        <v>0</v>
      </c>
      <c r="C22" s="37">
        <f>'114-1領取文具清冊(已保護儲存格)'!C22</f>
        <v>0</v>
      </c>
      <c r="D22" s="37" t="str">
        <f>'114-1領取文具清冊(已保護儲存格)'!D22</f>
        <v>17</v>
      </c>
      <c r="E22" s="37">
        <f>'114-1領取文具清冊(已保護儲存格)'!E22</f>
        <v>0</v>
      </c>
      <c r="F22" s="37">
        <f>'114-1領取文具清冊(已保護儲存格)'!F22</f>
        <v>0</v>
      </c>
      <c r="G22" s="37">
        <f>'114-1領取文具清冊(已保護儲存格)'!G22</f>
        <v>0</v>
      </c>
      <c r="H22" s="37">
        <f>'114-1領取文具清冊(已保護儲存格)'!H22</f>
        <v>0</v>
      </c>
      <c r="I22" s="37">
        <f>'114-1領取文具清冊(已保護儲存格)'!I22</f>
        <v>0</v>
      </c>
      <c r="J22" s="37">
        <f>'114-1領取文具清冊(已保護儲存格)'!J22</f>
        <v>0</v>
      </c>
      <c r="K22" s="37">
        <f>'114-1領取文具清冊(已保護儲存格)'!K22</f>
        <v>0</v>
      </c>
      <c r="L22" s="37">
        <f>'114-1領取文具清冊(已保護儲存格)'!L22</f>
        <v>0</v>
      </c>
      <c r="M22" s="37">
        <f>'114-1領取文具清冊(已保護儲存格)'!M22</f>
        <v>0</v>
      </c>
      <c r="N22" s="37">
        <f>'114-1領取文具清冊(已保護儲存格)'!N22</f>
        <v>0</v>
      </c>
      <c r="O22" s="37" t="str">
        <f>'114-1領取文具清冊(已保護儲存格)'!O22</f>
        <v>XX縣XX鄉XX村XX鄰XX路XX號XX樓</v>
      </c>
      <c r="P22" s="37">
        <f>'114-1領取文具清冊(已保護儲存格)'!P22</f>
        <v>0</v>
      </c>
      <c r="Q22" s="37">
        <f>'114-1領取文具清冊(已保護儲存格)'!Q22</f>
        <v>0</v>
      </c>
      <c r="R22" s="37">
        <f>'114-1領取文具清冊(已保護儲存格)'!R22</f>
        <v>0</v>
      </c>
      <c r="S22" s="37">
        <f>'114-1領取文具清冊(已保護儲存格)'!S22</f>
        <v>0</v>
      </c>
      <c r="T22" s="37">
        <f>'114-1領取文具清冊(已保護儲存格)'!T22</f>
        <v>0</v>
      </c>
      <c r="U22" s="37">
        <f>'114-1領取文具清冊(已保護儲存格)'!U22</f>
        <v>0</v>
      </c>
      <c r="V22" s="37">
        <f>'114-1領取文具清冊(已保護儲存格)'!V22</f>
        <v>0</v>
      </c>
      <c r="W22" s="37">
        <f>'114-1領取文具清冊(已保護儲存格)'!W22</f>
        <v>0</v>
      </c>
      <c r="X22" s="37">
        <f>'114-1領取文具清冊(已保護儲存格)'!X22</f>
        <v>0</v>
      </c>
      <c r="Y22" s="37">
        <f>'114-1領取文具清冊(已保護儲存格)'!Y22</f>
        <v>0</v>
      </c>
      <c r="Z22" s="37">
        <f>'114-1領取文具清冊(已保護儲存格)'!Z22</f>
        <v>0</v>
      </c>
      <c r="AA22" s="39"/>
    </row>
    <row r="23" spans="1:27" ht="49.2" customHeight="1">
      <c r="A23" s="37" t="str">
        <f t="shared" si="0"/>
        <v>114學年度第二學期</v>
      </c>
      <c r="B23" s="37">
        <f>'114-1領取文具清冊(已保護儲存格)'!B23</f>
        <v>0</v>
      </c>
      <c r="C23" s="37">
        <f>'114-1領取文具清冊(已保護儲存格)'!C23</f>
        <v>0</v>
      </c>
      <c r="D23" s="37" t="str">
        <f>'114-1領取文具清冊(已保護儲存格)'!D23</f>
        <v>18</v>
      </c>
      <c r="E23" s="37">
        <f>'114-1領取文具清冊(已保護儲存格)'!E23</f>
        <v>0</v>
      </c>
      <c r="F23" s="37">
        <f>'114-1領取文具清冊(已保護儲存格)'!F23</f>
        <v>0</v>
      </c>
      <c r="G23" s="37">
        <f>'114-1領取文具清冊(已保護儲存格)'!G23</f>
        <v>0</v>
      </c>
      <c r="H23" s="37">
        <f>'114-1領取文具清冊(已保護儲存格)'!H23</f>
        <v>0</v>
      </c>
      <c r="I23" s="37">
        <f>'114-1領取文具清冊(已保護儲存格)'!I23</f>
        <v>0</v>
      </c>
      <c r="J23" s="37">
        <f>'114-1領取文具清冊(已保護儲存格)'!J23</f>
        <v>0</v>
      </c>
      <c r="K23" s="37">
        <f>'114-1領取文具清冊(已保護儲存格)'!K23</f>
        <v>0</v>
      </c>
      <c r="L23" s="37">
        <f>'114-1領取文具清冊(已保護儲存格)'!L23</f>
        <v>0</v>
      </c>
      <c r="M23" s="37">
        <f>'114-1領取文具清冊(已保護儲存格)'!M23</f>
        <v>0</v>
      </c>
      <c r="N23" s="37">
        <f>'114-1領取文具清冊(已保護儲存格)'!N23</f>
        <v>0</v>
      </c>
      <c r="O23" s="37" t="str">
        <f>'114-1領取文具清冊(已保護儲存格)'!O23</f>
        <v>XX縣XX鄉XX村XX鄰XX路XX號XX樓</v>
      </c>
      <c r="P23" s="37">
        <f>'114-1領取文具清冊(已保護儲存格)'!P23</f>
        <v>0</v>
      </c>
      <c r="Q23" s="37">
        <f>'114-1領取文具清冊(已保護儲存格)'!Q23</f>
        <v>0</v>
      </c>
      <c r="R23" s="37">
        <f>'114-1領取文具清冊(已保護儲存格)'!R23</f>
        <v>0</v>
      </c>
      <c r="S23" s="37">
        <f>'114-1領取文具清冊(已保護儲存格)'!S23</f>
        <v>0</v>
      </c>
      <c r="T23" s="37">
        <f>'114-1領取文具清冊(已保護儲存格)'!T23</f>
        <v>0</v>
      </c>
      <c r="U23" s="37">
        <f>'114-1領取文具清冊(已保護儲存格)'!U23</f>
        <v>0</v>
      </c>
      <c r="V23" s="37">
        <f>'114-1領取文具清冊(已保護儲存格)'!V23</f>
        <v>0</v>
      </c>
      <c r="W23" s="37">
        <f>'114-1領取文具清冊(已保護儲存格)'!W23</f>
        <v>0</v>
      </c>
      <c r="X23" s="37">
        <f>'114-1領取文具清冊(已保護儲存格)'!X23</f>
        <v>0</v>
      </c>
      <c r="Y23" s="37">
        <f>'114-1領取文具清冊(已保護儲存格)'!Y23</f>
        <v>0</v>
      </c>
      <c r="Z23" s="37">
        <f>'114-1領取文具清冊(已保護儲存格)'!Z23</f>
        <v>0</v>
      </c>
      <c r="AA23" s="39"/>
    </row>
    <row r="24" spans="1:27" ht="49.2" customHeight="1">
      <c r="A24" s="37" t="str">
        <f t="shared" si="0"/>
        <v>114學年度第二學期</v>
      </c>
      <c r="B24" s="37">
        <f>'114-1領取文具清冊(已保護儲存格)'!B24</f>
        <v>0</v>
      </c>
      <c r="C24" s="37">
        <f>'114-1領取文具清冊(已保護儲存格)'!C24</f>
        <v>0</v>
      </c>
      <c r="D24" s="37" t="str">
        <f>'114-1領取文具清冊(已保護儲存格)'!D24</f>
        <v>19</v>
      </c>
      <c r="E24" s="37">
        <f>'114-1領取文具清冊(已保護儲存格)'!E24</f>
        <v>0</v>
      </c>
      <c r="F24" s="37">
        <f>'114-1領取文具清冊(已保護儲存格)'!F24</f>
        <v>0</v>
      </c>
      <c r="G24" s="37">
        <f>'114-1領取文具清冊(已保護儲存格)'!G24</f>
        <v>0</v>
      </c>
      <c r="H24" s="37">
        <f>'114-1領取文具清冊(已保護儲存格)'!H24</f>
        <v>0</v>
      </c>
      <c r="I24" s="37">
        <f>'114-1領取文具清冊(已保護儲存格)'!I24</f>
        <v>0</v>
      </c>
      <c r="J24" s="37">
        <f>'114-1領取文具清冊(已保護儲存格)'!J24</f>
        <v>0</v>
      </c>
      <c r="K24" s="37">
        <f>'114-1領取文具清冊(已保護儲存格)'!K24</f>
        <v>0</v>
      </c>
      <c r="L24" s="37">
        <f>'114-1領取文具清冊(已保護儲存格)'!L24</f>
        <v>0</v>
      </c>
      <c r="M24" s="37">
        <f>'114-1領取文具清冊(已保護儲存格)'!M24</f>
        <v>0</v>
      </c>
      <c r="N24" s="37">
        <f>'114-1領取文具清冊(已保護儲存格)'!N24</f>
        <v>0</v>
      </c>
      <c r="O24" s="37" t="str">
        <f>'114-1領取文具清冊(已保護儲存格)'!O24</f>
        <v>XX縣XX鄉XX村XX鄰XX路XX號XX樓</v>
      </c>
      <c r="P24" s="37">
        <f>'114-1領取文具清冊(已保護儲存格)'!P24</f>
        <v>0</v>
      </c>
      <c r="Q24" s="37">
        <f>'114-1領取文具清冊(已保護儲存格)'!Q24</f>
        <v>0</v>
      </c>
      <c r="R24" s="37">
        <f>'114-1領取文具清冊(已保護儲存格)'!R24</f>
        <v>0</v>
      </c>
      <c r="S24" s="37">
        <f>'114-1領取文具清冊(已保護儲存格)'!S24</f>
        <v>0</v>
      </c>
      <c r="T24" s="37">
        <f>'114-1領取文具清冊(已保護儲存格)'!T24</f>
        <v>0</v>
      </c>
      <c r="U24" s="37">
        <f>'114-1領取文具清冊(已保護儲存格)'!U24</f>
        <v>0</v>
      </c>
      <c r="V24" s="37">
        <f>'114-1領取文具清冊(已保護儲存格)'!V24</f>
        <v>0</v>
      </c>
      <c r="W24" s="37">
        <f>'114-1領取文具清冊(已保護儲存格)'!W24</f>
        <v>0</v>
      </c>
      <c r="X24" s="37">
        <f>'114-1領取文具清冊(已保護儲存格)'!X24</f>
        <v>0</v>
      </c>
      <c r="Y24" s="37">
        <f>'114-1領取文具清冊(已保護儲存格)'!Y24</f>
        <v>0</v>
      </c>
      <c r="Z24" s="37">
        <f>'114-1領取文具清冊(已保護儲存格)'!Z24</f>
        <v>0</v>
      </c>
      <c r="AA24" s="39"/>
    </row>
    <row r="25" spans="1:27" ht="49.2" customHeight="1">
      <c r="A25" s="37" t="str">
        <f t="shared" si="0"/>
        <v>114學年度第二學期</v>
      </c>
      <c r="B25" s="37">
        <f>'114-1領取文具清冊(已保護儲存格)'!B25</f>
        <v>0</v>
      </c>
      <c r="C25" s="37">
        <f>'114-1領取文具清冊(已保護儲存格)'!C25</f>
        <v>0</v>
      </c>
      <c r="D25" s="37" t="str">
        <f>'114-1領取文具清冊(已保護儲存格)'!D25</f>
        <v>20</v>
      </c>
      <c r="E25" s="37">
        <f>'114-1領取文具清冊(已保護儲存格)'!E25</f>
        <v>0</v>
      </c>
      <c r="F25" s="37">
        <f>'114-1領取文具清冊(已保護儲存格)'!F25</f>
        <v>0</v>
      </c>
      <c r="G25" s="37">
        <f>'114-1領取文具清冊(已保護儲存格)'!G25</f>
        <v>0</v>
      </c>
      <c r="H25" s="37">
        <f>'114-1領取文具清冊(已保護儲存格)'!H25</f>
        <v>0</v>
      </c>
      <c r="I25" s="37">
        <f>'114-1領取文具清冊(已保護儲存格)'!I25</f>
        <v>0</v>
      </c>
      <c r="J25" s="37">
        <f>'114-1領取文具清冊(已保護儲存格)'!J25</f>
        <v>0</v>
      </c>
      <c r="K25" s="37">
        <f>'114-1領取文具清冊(已保護儲存格)'!K25</f>
        <v>0</v>
      </c>
      <c r="L25" s="37">
        <f>'114-1領取文具清冊(已保護儲存格)'!L25</f>
        <v>0</v>
      </c>
      <c r="M25" s="37">
        <f>'114-1領取文具清冊(已保護儲存格)'!M25</f>
        <v>0</v>
      </c>
      <c r="N25" s="37">
        <f>'114-1領取文具清冊(已保護儲存格)'!N25</f>
        <v>0</v>
      </c>
      <c r="O25" s="37" t="str">
        <f>'114-1領取文具清冊(已保護儲存格)'!O25</f>
        <v>XX縣XX鄉XX村XX鄰XX路XX號XX樓</v>
      </c>
      <c r="P25" s="37">
        <f>'114-1領取文具清冊(已保護儲存格)'!P25</f>
        <v>0</v>
      </c>
      <c r="Q25" s="37">
        <f>'114-1領取文具清冊(已保護儲存格)'!Q25</f>
        <v>0</v>
      </c>
      <c r="R25" s="37">
        <f>'114-1領取文具清冊(已保護儲存格)'!R25</f>
        <v>0</v>
      </c>
      <c r="S25" s="37">
        <f>'114-1領取文具清冊(已保護儲存格)'!S25</f>
        <v>0</v>
      </c>
      <c r="T25" s="37">
        <f>'114-1領取文具清冊(已保護儲存格)'!T25</f>
        <v>0</v>
      </c>
      <c r="U25" s="37">
        <f>'114-1領取文具清冊(已保護儲存格)'!U25</f>
        <v>0</v>
      </c>
      <c r="V25" s="37">
        <f>'114-1領取文具清冊(已保護儲存格)'!V25</f>
        <v>0</v>
      </c>
      <c r="W25" s="37">
        <f>'114-1領取文具清冊(已保護儲存格)'!W25</f>
        <v>0</v>
      </c>
      <c r="X25" s="37">
        <f>'114-1領取文具清冊(已保護儲存格)'!X25</f>
        <v>0</v>
      </c>
      <c r="Y25" s="37">
        <f>'114-1領取文具清冊(已保護儲存格)'!Y25</f>
        <v>0</v>
      </c>
      <c r="Z25" s="37">
        <f>'114-1領取文具清冊(已保護儲存格)'!Z25</f>
        <v>0</v>
      </c>
      <c r="AA25" s="39"/>
    </row>
    <row r="26" spans="1:27" ht="49.2" customHeight="1">
      <c r="A26" s="37" t="str">
        <f t="shared" si="0"/>
        <v>114學年度第二學期</v>
      </c>
      <c r="B26" s="37">
        <f>'114-1領取文具清冊(已保護儲存格)'!B26</f>
        <v>0</v>
      </c>
      <c r="C26" s="37">
        <f>'114-1領取文具清冊(已保護儲存格)'!C26</f>
        <v>0</v>
      </c>
      <c r="D26" s="37" t="str">
        <f>'114-1領取文具清冊(已保護儲存格)'!D26</f>
        <v>21</v>
      </c>
      <c r="E26" s="37">
        <f>'114-1領取文具清冊(已保護儲存格)'!E26</f>
        <v>0</v>
      </c>
      <c r="F26" s="37">
        <f>'114-1領取文具清冊(已保護儲存格)'!F26</f>
        <v>0</v>
      </c>
      <c r="G26" s="37">
        <f>'114-1領取文具清冊(已保護儲存格)'!G26</f>
        <v>0</v>
      </c>
      <c r="H26" s="37">
        <f>'114-1領取文具清冊(已保護儲存格)'!H26</f>
        <v>0</v>
      </c>
      <c r="I26" s="37">
        <f>'114-1領取文具清冊(已保護儲存格)'!I26</f>
        <v>0</v>
      </c>
      <c r="J26" s="37">
        <f>'114-1領取文具清冊(已保護儲存格)'!J26</f>
        <v>0</v>
      </c>
      <c r="K26" s="37">
        <f>'114-1領取文具清冊(已保護儲存格)'!K26</f>
        <v>0</v>
      </c>
      <c r="L26" s="37">
        <f>'114-1領取文具清冊(已保護儲存格)'!L26</f>
        <v>0</v>
      </c>
      <c r="M26" s="37">
        <f>'114-1領取文具清冊(已保護儲存格)'!M26</f>
        <v>0</v>
      </c>
      <c r="N26" s="37">
        <f>'114-1領取文具清冊(已保護儲存格)'!N26</f>
        <v>0</v>
      </c>
      <c r="O26" s="37" t="str">
        <f>'114-1領取文具清冊(已保護儲存格)'!O26</f>
        <v>XX縣XX鄉XX村XX鄰XX路XX號XX樓</v>
      </c>
      <c r="P26" s="37">
        <f>'114-1領取文具清冊(已保護儲存格)'!P26</f>
        <v>0</v>
      </c>
      <c r="Q26" s="37">
        <f>'114-1領取文具清冊(已保護儲存格)'!Q26</f>
        <v>0</v>
      </c>
      <c r="R26" s="37">
        <f>'114-1領取文具清冊(已保護儲存格)'!R26</f>
        <v>0</v>
      </c>
      <c r="S26" s="37">
        <f>'114-1領取文具清冊(已保護儲存格)'!S26</f>
        <v>0</v>
      </c>
      <c r="T26" s="37">
        <f>'114-1領取文具清冊(已保護儲存格)'!T26</f>
        <v>0</v>
      </c>
      <c r="U26" s="37">
        <f>'114-1領取文具清冊(已保護儲存格)'!U26</f>
        <v>0</v>
      </c>
      <c r="V26" s="37">
        <f>'114-1領取文具清冊(已保護儲存格)'!V26</f>
        <v>0</v>
      </c>
      <c r="W26" s="37">
        <f>'114-1領取文具清冊(已保護儲存格)'!W26</f>
        <v>0</v>
      </c>
      <c r="X26" s="37">
        <f>'114-1領取文具清冊(已保護儲存格)'!X26</f>
        <v>0</v>
      </c>
      <c r="Y26" s="37">
        <f>'114-1領取文具清冊(已保護儲存格)'!Y26</f>
        <v>0</v>
      </c>
      <c r="Z26" s="37">
        <f>'114-1領取文具清冊(已保護儲存格)'!Z26</f>
        <v>0</v>
      </c>
      <c r="AA26" s="39"/>
    </row>
    <row r="27" spans="1:27" ht="49.2" customHeight="1">
      <c r="A27" s="37" t="str">
        <f t="shared" si="0"/>
        <v>114學年度第二學期</v>
      </c>
      <c r="B27" s="37">
        <f>'114-1領取文具清冊(已保護儲存格)'!B27</f>
        <v>0</v>
      </c>
      <c r="C27" s="37">
        <f>'114-1領取文具清冊(已保護儲存格)'!C27</f>
        <v>0</v>
      </c>
      <c r="D27" s="37" t="str">
        <f>'114-1領取文具清冊(已保護儲存格)'!D27</f>
        <v>22</v>
      </c>
      <c r="E27" s="37">
        <f>'114-1領取文具清冊(已保護儲存格)'!E27</f>
        <v>0</v>
      </c>
      <c r="F27" s="37">
        <f>'114-1領取文具清冊(已保護儲存格)'!F27</f>
        <v>0</v>
      </c>
      <c r="G27" s="37">
        <f>'114-1領取文具清冊(已保護儲存格)'!G27</f>
        <v>0</v>
      </c>
      <c r="H27" s="37">
        <f>'114-1領取文具清冊(已保護儲存格)'!H27</f>
        <v>0</v>
      </c>
      <c r="I27" s="37">
        <f>'114-1領取文具清冊(已保護儲存格)'!I27</f>
        <v>0</v>
      </c>
      <c r="J27" s="37">
        <f>'114-1領取文具清冊(已保護儲存格)'!J27</f>
        <v>0</v>
      </c>
      <c r="K27" s="37">
        <f>'114-1領取文具清冊(已保護儲存格)'!K27</f>
        <v>0</v>
      </c>
      <c r="L27" s="37">
        <f>'114-1領取文具清冊(已保護儲存格)'!L27</f>
        <v>0</v>
      </c>
      <c r="M27" s="37">
        <f>'114-1領取文具清冊(已保護儲存格)'!M27</f>
        <v>0</v>
      </c>
      <c r="N27" s="37">
        <f>'114-1領取文具清冊(已保護儲存格)'!N27</f>
        <v>0</v>
      </c>
      <c r="O27" s="37" t="str">
        <f>'114-1領取文具清冊(已保護儲存格)'!O27</f>
        <v>XX縣XX鄉XX村XX鄰XX路XX號XX樓</v>
      </c>
      <c r="P27" s="37">
        <f>'114-1領取文具清冊(已保護儲存格)'!P27</f>
        <v>0</v>
      </c>
      <c r="Q27" s="37">
        <f>'114-1領取文具清冊(已保護儲存格)'!Q27</f>
        <v>0</v>
      </c>
      <c r="R27" s="37">
        <f>'114-1領取文具清冊(已保護儲存格)'!R27</f>
        <v>0</v>
      </c>
      <c r="S27" s="37">
        <f>'114-1領取文具清冊(已保護儲存格)'!S27</f>
        <v>0</v>
      </c>
      <c r="T27" s="37">
        <f>'114-1領取文具清冊(已保護儲存格)'!T27</f>
        <v>0</v>
      </c>
      <c r="U27" s="37">
        <f>'114-1領取文具清冊(已保護儲存格)'!U27</f>
        <v>0</v>
      </c>
      <c r="V27" s="37">
        <f>'114-1領取文具清冊(已保護儲存格)'!V27</f>
        <v>0</v>
      </c>
      <c r="W27" s="37">
        <f>'114-1領取文具清冊(已保護儲存格)'!W27</f>
        <v>0</v>
      </c>
      <c r="X27" s="37">
        <f>'114-1領取文具清冊(已保護儲存格)'!X27</f>
        <v>0</v>
      </c>
      <c r="Y27" s="37">
        <f>'114-1領取文具清冊(已保護儲存格)'!Y27</f>
        <v>0</v>
      </c>
      <c r="Z27" s="37">
        <f>'114-1領取文具清冊(已保護儲存格)'!Z27</f>
        <v>0</v>
      </c>
      <c r="AA27" s="39"/>
    </row>
    <row r="28" spans="1:27" ht="49.2" customHeight="1">
      <c r="A28" s="37" t="str">
        <f t="shared" si="0"/>
        <v>114學年度第二學期</v>
      </c>
      <c r="B28" s="37">
        <f>'114-1領取文具清冊(已保護儲存格)'!B28</f>
        <v>0</v>
      </c>
      <c r="C28" s="37">
        <f>'114-1領取文具清冊(已保護儲存格)'!C28</f>
        <v>0</v>
      </c>
      <c r="D28" s="37" t="str">
        <f>'114-1領取文具清冊(已保護儲存格)'!D28</f>
        <v>23</v>
      </c>
      <c r="E28" s="37">
        <f>'114-1領取文具清冊(已保護儲存格)'!E28</f>
        <v>0</v>
      </c>
      <c r="F28" s="37">
        <f>'114-1領取文具清冊(已保護儲存格)'!F28</f>
        <v>0</v>
      </c>
      <c r="G28" s="37">
        <f>'114-1領取文具清冊(已保護儲存格)'!G28</f>
        <v>0</v>
      </c>
      <c r="H28" s="37">
        <f>'114-1領取文具清冊(已保護儲存格)'!H28</f>
        <v>0</v>
      </c>
      <c r="I28" s="37">
        <f>'114-1領取文具清冊(已保護儲存格)'!I28</f>
        <v>0</v>
      </c>
      <c r="J28" s="37">
        <f>'114-1領取文具清冊(已保護儲存格)'!J28</f>
        <v>0</v>
      </c>
      <c r="K28" s="37">
        <f>'114-1領取文具清冊(已保護儲存格)'!K28</f>
        <v>0</v>
      </c>
      <c r="L28" s="37">
        <f>'114-1領取文具清冊(已保護儲存格)'!L28</f>
        <v>0</v>
      </c>
      <c r="M28" s="37">
        <f>'114-1領取文具清冊(已保護儲存格)'!M28</f>
        <v>0</v>
      </c>
      <c r="N28" s="37">
        <f>'114-1領取文具清冊(已保護儲存格)'!N28</f>
        <v>0</v>
      </c>
      <c r="O28" s="37" t="str">
        <f>'114-1領取文具清冊(已保護儲存格)'!O28</f>
        <v>XX縣XX鄉XX村XX鄰XX路XX號XX樓</v>
      </c>
      <c r="P28" s="37">
        <f>'114-1領取文具清冊(已保護儲存格)'!P28</f>
        <v>0</v>
      </c>
      <c r="Q28" s="37">
        <f>'114-1領取文具清冊(已保護儲存格)'!Q28</f>
        <v>0</v>
      </c>
      <c r="R28" s="37">
        <f>'114-1領取文具清冊(已保護儲存格)'!R28</f>
        <v>0</v>
      </c>
      <c r="S28" s="37">
        <f>'114-1領取文具清冊(已保護儲存格)'!S28</f>
        <v>0</v>
      </c>
      <c r="T28" s="37">
        <f>'114-1領取文具清冊(已保護儲存格)'!T28</f>
        <v>0</v>
      </c>
      <c r="U28" s="37">
        <f>'114-1領取文具清冊(已保護儲存格)'!U28</f>
        <v>0</v>
      </c>
      <c r="V28" s="37">
        <f>'114-1領取文具清冊(已保護儲存格)'!V28</f>
        <v>0</v>
      </c>
      <c r="W28" s="37">
        <f>'114-1領取文具清冊(已保護儲存格)'!W28</f>
        <v>0</v>
      </c>
      <c r="X28" s="37">
        <f>'114-1領取文具清冊(已保護儲存格)'!X28</f>
        <v>0</v>
      </c>
      <c r="Y28" s="37">
        <f>'114-1領取文具清冊(已保護儲存格)'!Y28</f>
        <v>0</v>
      </c>
      <c r="Z28" s="37">
        <f>'114-1領取文具清冊(已保護儲存格)'!Z28</f>
        <v>0</v>
      </c>
      <c r="AA28" s="39"/>
    </row>
    <row r="29" spans="1:27" ht="49.2" customHeight="1">
      <c r="A29" s="37" t="str">
        <f t="shared" si="0"/>
        <v>114學年度第二學期</v>
      </c>
      <c r="B29" s="37">
        <f>'114-1領取文具清冊(已保護儲存格)'!B29</f>
        <v>0</v>
      </c>
      <c r="C29" s="37">
        <f>'114-1領取文具清冊(已保護儲存格)'!C29</f>
        <v>0</v>
      </c>
      <c r="D29" s="37" t="str">
        <f>'114-1領取文具清冊(已保護儲存格)'!D29</f>
        <v>24</v>
      </c>
      <c r="E29" s="37">
        <f>'114-1領取文具清冊(已保護儲存格)'!E29</f>
        <v>0</v>
      </c>
      <c r="F29" s="37">
        <f>'114-1領取文具清冊(已保護儲存格)'!F29</f>
        <v>0</v>
      </c>
      <c r="G29" s="37">
        <f>'114-1領取文具清冊(已保護儲存格)'!G29</f>
        <v>0</v>
      </c>
      <c r="H29" s="37">
        <f>'114-1領取文具清冊(已保護儲存格)'!H29</f>
        <v>0</v>
      </c>
      <c r="I29" s="37">
        <f>'114-1領取文具清冊(已保護儲存格)'!I29</f>
        <v>0</v>
      </c>
      <c r="J29" s="37">
        <f>'114-1領取文具清冊(已保護儲存格)'!J29</f>
        <v>0</v>
      </c>
      <c r="K29" s="37">
        <f>'114-1領取文具清冊(已保護儲存格)'!K29</f>
        <v>0</v>
      </c>
      <c r="L29" s="37">
        <f>'114-1領取文具清冊(已保護儲存格)'!L29</f>
        <v>0</v>
      </c>
      <c r="M29" s="37">
        <f>'114-1領取文具清冊(已保護儲存格)'!M29</f>
        <v>0</v>
      </c>
      <c r="N29" s="37">
        <f>'114-1領取文具清冊(已保護儲存格)'!N29</f>
        <v>0</v>
      </c>
      <c r="O29" s="37" t="str">
        <f>'114-1領取文具清冊(已保護儲存格)'!O29</f>
        <v>XX縣XX鄉XX村XX鄰XX路XX號XX樓</v>
      </c>
      <c r="P29" s="37">
        <f>'114-1領取文具清冊(已保護儲存格)'!P29</f>
        <v>0</v>
      </c>
      <c r="Q29" s="37">
        <f>'114-1領取文具清冊(已保護儲存格)'!Q29</f>
        <v>0</v>
      </c>
      <c r="R29" s="37">
        <f>'114-1領取文具清冊(已保護儲存格)'!R29</f>
        <v>0</v>
      </c>
      <c r="S29" s="37">
        <f>'114-1領取文具清冊(已保護儲存格)'!S29</f>
        <v>0</v>
      </c>
      <c r="T29" s="37">
        <f>'114-1領取文具清冊(已保護儲存格)'!T29</f>
        <v>0</v>
      </c>
      <c r="U29" s="37">
        <f>'114-1領取文具清冊(已保護儲存格)'!U29</f>
        <v>0</v>
      </c>
      <c r="V29" s="37">
        <f>'114-1領取文具清冊(已保護儲存格)'!V29</f>
        <v>0</v>
      </c>
      <c r="W29" s="37">
        <f>'114-1領取文具清冊(已保護儲存格)'!W29</f>
        <v>0</v>
      </c>
      <c r="X29" s="37">
        <f>'114-1領取文具清冊(已保護儲存格)'!X29</f>
        <v>0</v>
      </c>
      <c r="Y29" s="37">
        <f>'114-1領取文具清冊(已保護儲存格)'!Y29</f>
        <v>0</v>
      </c>
      <c r="Z29" s="37">
        <f>'114-1領取文具清冊(已保護儲存格)'!Z29</f>
        <v>0</v>
      </c>
      <c r="AA29" s="39"/>
    </row>
    <row r="30" spans="1:27" ht="49.2" customHeight="1">
      <c r="A30" s="37" t="str">
        <f t="shared" si="0"/>
        <v>114學年度第二學期</v>
      </c>
      <c r="B30" s="37">
        <f>'114-1領取文具清冊(已保護儲存格)'!B30</f>
        <v>0</v>
      </c>
      <c r="C30" s="37">
        <f>'114-1領取文具清冊(已保護儲存格)'!C30</f>
        <v>0</v>
      </c>
      <c r="D30" s="37" t="str">
        <f>'114-1領取文具清冊(已保護儲存格)'!D30</f>
        <v>25</v>
      </c>
      <c r="E30" s="37">
        <f>'114-1領取文具清冊(已保護儲存格)'!E30</f>
        <v>0</v>
      </c>
      <c r="F30" s="37">
        <f>'114-1領取文具清冊(已保護儲存格)'!F30</f>
        <v>0</v>
      </c>
      <c r="G30" s="37">
        <f>'114-1領取文具清冊(已保護儲存格)'!G30</f>
        <v>0</v>
      </c>
      <c r="H30" s="37">
        <f>'114-1領取文具清冊(已保護儲存格)'!H30</f>
        <v>0</v>
      </c>
      <c r="I30" s="37">
        <f>'114-1領取文具清冊(已保護儲存格)'!I30</f>
        <v>0</v>
      </c>
      <c r="J30" s="37">
        <f>'114-1領取文具清冊(已保護儲存格)'!J30</f>
        <v>0</v>
      </c>
      <c r="K30" s="37">
        <f>'114-1領取文具清冊(已保護儲存格)'!K30</f>
        <v>0</v>
      </c>
      <c r="L30" s="37">
        <f>'114-1領取文具清冊(已保護儲存格)'!L30</f>
        <v>0</v>
      </c>
      <c r="M30" s="37">
        <f>'114-1領取文具清冊(已保護儲存格)'!M30</f>
        <v>0</v>
      </c>
      <c r="N30" s="37">
        <f>'114-1領取文具清冊(已保護儲存格)'!N30</f>
        <v>0</v>
      </c>
      <c r="O30" s="37" t="str">
        <f>'114-1領取文具清冊(已保護儲存格)'!O30</f>
        <v>XX縣XX鄉XX村XX鄰XX路XX號XX樓</v>
      </c>
      <c r="P30" s="37">
        <f>'114-1領取文具清冊(已保護儲存格)'!P30</f>
        <v>0</v>
      </c>
      <c r="Q30" s="37">
        <f>'114-1領取文具清冊(已保護儲存格)'!Q30</f>
        <v>0</v>
      </c>
      <c r="R30" s="37">
        <f>'114-1領取文具清冊(已保護儲存格)'!R30</f>
        <v>0</v>
      </c>
      <c r="S30" s="37">
        <f>'114-1領取文具清冊(已保護儲存格)'!S30</f>
        <v>0</v>
      </c>
      <c r="T30" s="37">
        <f>'114-1領取文具清冊(已保護儲存格)'!T30</f>
        <v>0</v>
      </c>
      <c r="U30" s="37">
        <f>'114-1領取文具清冊(已保護儲存格)'!U30</f>
        <v>0</v>
      </c>
      <c r="V30" s="37">
        <f>'114-1領取文具清冊(已保護儲存格)'!V30</f>
        <v>0</v>
      </c>
      <c r="W30" s="37">
        <f>'114-1領取文具清冊(已保護儲存格)'!W30</f>
        <v>0</v>
      </c>
      <c r="X30" s="37">
        <f>'114-1領取文具清冊(已保護儲存格)'!X30</f>
        <v>0</v>
      </c>
      <c r="Y30" s="37">
        <f>'114-1領取文具清冊(已保護儲存格)'!Y30</f>
        <v>0</v>
      </c>
      <c r="Z30" s="37">
        <f>'114-1領取文具清冊(已保護儲存格)'!Z30</f>
        <v>0</v>
      </c>
      <c r="AA30" s="39"/>
    </row>
    <row r="31" spans="1:27" ht="49.2" customHeight="1">
      <c r="A31" s="37" t="str">
        <f t="shared" si="0"/>
        <v>114學年度第二學期</v>
      </c>
      <c r="B31" s="37">
        <f>'114-1領取文具清冊(已保護儲存格)'!B31</f>
        <v>0</v>
      </c>
      <c r="C31" s="37">
        <f>'114-1領取文具清冊(已保護儲存格)'!C31</f>
        <v>0</v>
      </c>
      <c r="D31" s="37" t="str">
        <f>'114-1領取文具清冊(已保護儲存格)'!D31</f>
        <v>26</v>
      </c>
      <c r="E31" s="37">
        <f>'114-1領取文具清冊(已保護儲存格)'!E31</f>
        <v>0</v>
      </c>
      <c r="F31" s="37">
        <f>'114-1領取文具清冊(已保護儲存格)'!F31</f>
        <v>0</v>
      </c>
      <c r="G31" s="37">
        <f>'114-1領取文具清冊(已保護儲存格)'!G31</f>
        <v>0</v>
      </c>
      <c r="H31" s="37">
        <f>'114-1領取文具清冊(已保護儲存格)'!H31</f>
        <v>0</v>
      </c>
      <c r="I31" s="37">
        <f>'114-1領取文具清冊(已保護儲存格)'!I31</f>
        <v>0</v>
      </c>
      <c r="J31" s="37">
        <f>'114-1領取文具清冊(已保護儲存格)'!J31</f>
        <v>0</v>
      </c>
      <c r="K31" s="37">
        <f>'114-1領取文具清冊(已保護儲存格)'!K31</f>
        <v>0</v>
      </c>
      <c r="L31" s="37">
        <f>'114-1領取文具清冊(已保護儲存格)'!L31</f>
        <v>0</v>
      </c>
      <c r="M31" s="37">
        <f>'114-1領取文具清冊(已保護儲存格)'!M31</f>
        <v>0</v>
      </c>
      <c r="N31" s="37">
        <f>'114-1領取文具清冊(已保護儲存格)'!N31</f>
        <v>0</v>
      </c>
      <c r="O31" s="37" t="str">
        <f>'114-1領取文具清冊(已保護儲存格)'!O31</f>
        <v>XX縣XX鄉XX村XX鄰XX路XX號XX樓</v>
      </c>
      <c r="P31" s="37">
        <f>'114-1領取文具清冊(已保護儲存格)'!P31</f>
        <v>0</v>
      </c>
      <c r="Q31" s="37">
        <f>'114-1領取文具清冊(已保護儲存格)'!Q31</f>
        <v>0</v>
      </c>
      <c r="R31" s="37">
        <f>'114-1領取文具清冊(已保護儲存格)'!R31</f>
        <v>0</v>
      </c>
      <c r="S31" s="37">
        <f>'114-1領取文具清冊(已保護儲存格)'!S31</f>
        <v>0</v>
      </c>
      <c r="T31" s="37">
        <f>'114-1領取文具清冊(已保護儲存格)'!T31</f>
        <v>0</v>
      </c>
      <c r="U31" s="37">
        <f>'114-1領取文具清冊(已保護儲存格)'!U31</f>
        <v>0</v>
      </c>
      <c r="V31" s="37">
        <f>'114-1領取文具清冊(已保護儲存格)'!V31</f>
        <v>0</v>
      </c>
      <c r="W31" s="37">
        <f>'114-1領取文具清冊(已保護儲存格)'!W31</f>
        <v>0</v>
      </c>
      <c r="X31" s="37">
        <f>'114-1領取文具清冊(已保護儲存格)'!X31</f>
        <v>0</v>
      </c>
      <c r="Y31" s="37">
        <f>'114-1領取文具清冊(已保護儲存格)'!Y31</f>
        <v>0</v>
      </c>
      <c r="Z31" s="37">
        <f>'114-1領取文具清冊(已保護儲存格)'!Z31</f>
        <v>0</v>
      </c>
      <c r="AA31" s="39"/>
    </row>
    <row r="32" spans="1:27" ht="49.2" customHeight="1">
      <c r="A32" s="37" t="str">
        <f t="shared" si="0"/>
        <v>114學年度第二學期</v>
      </c>
      <c r="B32" s="37">
        <f>'114-1領取文具清冊(已保護儲存格)'!B32</f>
        <v>0</v>
      </c>
      <c r="C32" s="37">
        <f>'114-1領取文具清冊(已保護儲存格)'!C32</f>
        <v>0</v>
      </c>
      <c r="D32" s="37" t="str">
        <f>'114-1領取文具清冊(已保護儲存格)'!D32</f>
        <v>27</v>
      </c>
      <c r="E32" s="37">
        <f>'114-1領取文具清冊(已保護儲存格)'!E32</f>
        <v>0</v>
      </c>
      <c r="F32" s="37">
        <f>'114-1領取文具清冊(已保護儲存格)'!F32</f>
        <v>0</v>
      </c>
      <c r="G32" s="37">
        <f>'114-1領取文具清冊(已保護儲存格)'!G32</f>
        <v>0</v>
      </c>
      <c r="H32" s="37">
        <f>'114-1領取文具清冊(已保護儲存格)'!H32</f>
        <v>0</v>
      </c>
      <c r="I32" s="37">
        <f>'114-1領取文具清冊(已保護儲存格)'!I32</f>
        <v>0</v>
      </c>
      <c r="J32" s="37">
        <f>'114-1領取文具清冊(已保護儲存格)'!J32</f>
        <v>0</v>
      </c>
      <c r="K32" s="37">
        <f>'114-1領取文具清冊(已保護儲存格)'!K32</f>
        <v>0</v>
      </c>
      <c r="L32" s="37">
        <f>'114-1領取文具清冊(已保護儲存格)'!L32</f>
        <v>0</v>
      </c>
      <c r="M32" s="37">
        <f>'114-1領取文具清冊(已保護儲存格)'!M32</f>
        <v>0</v>
      </c>
      <c r="N32" s="37">
        <f>'114-1領取文具清冊(已保護儲存格)'!N32</f>
        <v>0</v>
      </c>
      <c r="O32" s="37" t="str">
        <f>'114-1領取文具清冊(已保護儲存格)'!O32</f>
        <v>XX縣XX鄉XX村XX鄰XX路XX號XX樓</v>
      </c>
      <c r="P32" s="37">
        <f>'114-1領取文具清冊(已保護儲存格)'!P32</f>
        <v>0</v>
      </c>
      <c r="Q32" s="37">
        <f>'114-1領取文具清冊(已保護儲存格)'!Q32</f>
        <v>0</v>
      </c>
      <c r="R32" s="37">
        <f>'114-1領取文具清冊(已保護儲存格)'!R32</f>
        <v>0</v>
      </c>
      <c r="S32" s="37">
        <f>'114-1領取文具清冊(已保護儲存格)'!S32</f>
        <v>0</v>
      </c>
      <c r="T32" s="37">
        <f>'114-1領取文具清冊(已保護儲存格)'!T32</f>
        <v>0</v>
      </c>
      <c r="U32" s="37">
        <f>'114-1領取文具清冊(已保護儲存格)'!U32</f>
        <v>0</v>
      </c>
      <c r="V32" s="37">
        <f>'114-1領取文具清冊(已保護儲存格)'!V32</f>
        <v>0</v>
      </c>
      <c r="W32" s="37">
        <f>'114-1領取文具清冊(已保護儲存格)'!W32</f>
        <v>0</v>
      </c>
      <c r="X32" s="37">
        <f>'114-1領取文具清冊(已保護儲存格)'!X32</f>
        <v>0</v>
      </c>
      <c r="Y32" s="37">
        <f>'114-1領取文具清冊(已保護儲存格)'!Y32</f>
        <v>0</v>
      </c>
      <c r="Z32" s="37">
        <f>'114-1領取文具清冊(已保護儲存格)'!Z32</f>
        <v>0</v>
      </c>
      <c r="AA32" s="39"/>
    </row>
    <row r="33" spans="1:27" ht="49.2" customHeight="1">
      <c r="A33" s="37" t="str">
        <f t="shared" si="0"/>
        <v>114學年度第二學期</v>
      </c>
      <c r="B33" s="37">
        <f>'114-1領取文具清冊(已保護儲存格)'!B33</f>
        <v>0</v>
      </c>
      <c r="C33" s="37">
        <f>'114-1領取文具清冊(已保護儲存格)'!C33</f>
        <v>0</v>
      </c>
      <c r="D33" s="37" t="str">
        <f>'114-1領取文具清冊(已保護儲存格)'!D33</f>
        <v>28</v>
      </c>
      <c r="E33" s="37">
        <f>'114-1領取文具清冊(已保護儲存格)'!E33</f>
        <v>0</v>
      </c>
      <c r="F33" s="37">
        <f>'114-1領取文具清冊(已保護儲存格)'!F33</f>
        <v>0</v>
      </c>
      <c r="G33" s="37">
        <f>'114-1領取文具清冊(已保護儲存格)'!G33</f>
        <v>0</v>
      </c>
      <c r="H33" s="37">
        <f>'114-1領取文具清冊(已保護儲存格)'!H33</f>
        <v>0</v>
      </c>
      <c r="I33" s="37">
        <f>'114-1領取文具清冊(已保護儲存格)'!I33</f>
        <v>0</v>
      </c>
      <c r="J33" s="37">
        <f>'114-1領取文具清冊(已保護儲存格)'!J33</f>
        <v>0</v>
      </c>
      <c r="K33" s="37">
        <f>'114-1領取文具清冊(已保護儲存格)'!K33</f>
        <v>0</v>
      </c>
      <c r="L33" s="37">
        <f>'114-1領取文具清冊(已保護儲存格)'!L33</f>
        <v>0</v>
      </c>
      <c r="M33" s="37">
        <f>'114-1領取文具清冊(已保護儲存格)'!M33</f>
        <v>0</v>
      </c>
      <c r="N33" s="37">
        <f>'114-1領取文具清冊(已保護儲存格)'!N33</f>
        <v>0</v>
      </c>
      <c r="O33" s="37" t="str">
        <f>'114-1領取文具清冊(已保護儲存格)'!O33</f>
        <v>XX縣XX鄉XX村XX鄰XX路XX號XX樓</v>
      </c>
      <c r="P33" s="37">
        <f>'114-1領取文具清冊(已保護儲存格)'!P33</f>
        <v>0</v>
      </c>
      <c r="Q33" s="37">
        <f>'114-1領取文具清冊(已保護儲存格)'!Q33</f>
        <v>0</v>
      </c>
      <c r="R33" s="37">
        <f>'114-1領取文具清冊(已保護儲存格)'!R33</f>
        <v>0</v>
      </c>
      <c r="S33" s="37">
        <f>'114-1領取文具清冊(已保護儲存格)'!S33</f>
        <v>0</v>
      </c>
      <c r="T33" s="37">
        <f>'114-1領取文具清冊(已保護儲存格)'!T33</f>
        <v>0</v>
      </c>
      <c r="U33" s="37">
        <f>'114-1領取文具清冊(已保護儲存格)'!U33</f>
        <v>0</v>
      </c>
      <c r="V33" s="37">
        <f>'114-1領取文具清冊(已保護儲存格)'!V33</f>
        <v>0</v>
      </c>
      <c r="W33" s="37">
        <f>'114-1領取文具清冊(已保護儲存格)'!W33</f>
        <v>0</v>
      </c>
      <c r="X33" s="37">
        <f>'114-1領取文具清冊(已保護儲存格)'!X33</f>
        <v>0</v>
      </c>
      <c r="Y33" s="37">
        <f>'114-1領取文具清冊(已保護儲存格)'!Y33</f>
        <v>0</v>
      </c>
      <c r="Z33" s="37">
        <f>'114-1領取文具清冊(已保護儲存格)'!Z33</f>
        <v>0</v>
      </c>
      <c r="AA33" s="39"/>
    </row>
    <row r="34" spans="1:27" ht="49.2" customHeight="1">
      <c r="A34" s="37" t="str">
        <f t="shared" si="0"/>
        <v>114學年度第二學期</v>
      </c>
      <c r="B34" s="37">
        <f>'114-1領取文具清冊(已保護儲存格)'!B34</f>
        <v>0</v>
      </c>
      <c r="C34" s="37">
        <f>'114-1領取文具清冊(已保護儲存格)'!C34</f>
        <v>0</v>
      </c>
      <c r="D34" s="37" t="str">
        <f>'114-1領取文具清冊(已保護儲存格)'!D34</f>
        <v>29</v>
      </c>
      <c r="E34" s="37">
        <f>'114-1領取文具清冊(已保護儲存格)'!E34</f>
        <v>0</v>
      </c>
      <c r="F34" s="37">
        <f>'114-1領取文具清冊(已保護儲存格)'!F34</f>
        <v>0</v>
      </c>
      <c r="G34" s="37">
        <f>'114-1領取文具清冊(已保護儲存格)'!G34</f>
        <v>0</v>
      </c>
      <c r="H34" s="37">
        <f>'114-1領取文具清冊(已保護儲存格)'!H34</f>
        <v>0</v>
      </c>
      <c r="I34" s="37">
        <f>'114-1領取文具清冊(已保護儲存格)'!I34</f>
        <v>0</v>
      </c>
      <c r="J34" s="37">
        <f>'114-1領取文具清冊(已保護儲存格)'!J34</f>
        <v>0</v>
      </c>
      <c r="K34" s="37">
        <f>'114-1領取文具清冊(已保護儲存格)'!K34</f>
        <v>0</v>
      </c>
      <c r="L34" s="37">
        <f>'114-1領取文具清冊(已保護儲存格)'!L34</f>
        <v>0</v>
      </c>
      <c r="M34" s="37">
        <f>'114-1領取文具清冊(已保護儲存格)'!M34</f>
        <v>0</v>
      </c>
      <c r="N34" s="37">
        <f>'114-1領取文具清冊(已保護儲存格)'!N34</f>
        <v>0</v>
      </c>
      <c r="O34" s="37" t="str">
        <f>'114-1領取文具清冊(已保護儲存格)'!O34</f>
        <v>XX縣XX鄉XX村XX鄰XX路XX號XX樓</v>
      </c>
      <c r="P34" s="37">
        <f>'114-1領取文具清冊(已保護儲存格)'!P34</f>
        <v>0</v>
      </c>
      <c r="Q34" s="37">
        <f>'114-1領取文具清冊(已保護儲存格)'!Q34</f>
        <v>0</v>
      </c>
      <c r="R34" s="37">
        <f>'114-1領取文具清冊(已保護儲存格)'!R34</f>
        <v>0</v>
      </c>
      <c r="S34" s="37">
        <f>'114-1領取文具清冊(已保護儲存格)'!S34</f>
        <v>0</v>
      </c>
      <c r="T34" s="37">
        <f>'114-1領取文具清冊(已保護儲存格)'!T34</f>
        <v>0</v>
      </c>
      <c r="U34" s="37">
        <f>'114-1領取文具清冊(已保護儲存格)'!U34</f>
        <v>0</v>
      </c>
      <c r="V34" s="37">
        <f>'114-1領取文具清冊(已保護儲存格)'!V34</f>
        <v>0</v>
      </c>
      <c r="W34" s="37">
        <f>'114-1領取文具清冊(已保護儲存格)'!W34</f>
        <v>0</v>
      </c>
      <c r="X34" s="37">
        <f>'114-1領取文具清冊(已保護儲存格)'!X34</f>
        <v>0</v>
      </c>
      <c r="Y34" s="37">
        <f>'114-1領取文具清冊(已保護儲存格)'!Y34</f>
        <v>0</v>
      </c>
      <c r="Z34" s="37">
        <f>'114-1領取文具清冊(已保護儲存格)'!Z34</f>
        <v>0</v>
      </c>
      <c r="AA34" s="39"/>
    </row>
    <row r="35" spans="1:27" ht="49.2" customHeight="1">
      <c r="A35" s="37" t="str">
        <f t="shared" si="0"/>
        <v>114學年度第二學期</v>
      </c>
      <c r="B35" s="37">
        <f>'114-1領取文具清冊(已保護儲存格)'!B35</f>
        <v>0</v>
      </c>
      <c r="C35" s="37">
        <f>'114-1領取文具清冊(已保護儲存格)'!C35</f>
        <v>0</v>
      </c>
      <c r="D35" s="37" t="str">
        <f>'114-1領取文具清冊(已保護儲存格)'!D35</f>
        <v>30</v>
      </c>
      <c r="E35" s="37">
        <f>'114-1領取文具清冊(已保護儲存格)'!E35</f>
        <v>0</v>
      </c>
      <c r="F35" s="37">
        <f>'114-1領取文具清冊(已保護儲存格)'!F35</f>
        <v>0</v>
      </c>
      <c r="G35" s="37">
        <f>'114-1領取文具清冊(已保護儲存格)'!G35</f>
        <v>0</v>
      </c>
      <c r="H35" s="37">
        <f>'114-1領取文具清冊(已保護儲存格)'!H35</f>
        <v>0</v>
      </c>
      <c r="I35" s="37">
        <f>'114-1領取文具清冊(已保護儲存格)'!I35</f>
        <v>0</v>
      </c>
      <c r="J35" s="37">
        <f>'114-1領取文具清冊(已保護儲存格)'!J35</f>
        <v>0</v>
      </c>
      <c r="K35" s="37">
        <f>'114-1領取文具清冊(已保護儲存格)'!K35</f>
        <v>0</v>
      </c>
      <c r="L35" s="37">
        <f>'114-1領取文具清冊(已保護儲存格)'!L35</f>
        <v>0</v>
      </c>
      <c r="M35" s="37">
        <f>'114-1領取文具清冊(已保護儲存格)'!M35</f>
        <v>0</v>
      </c>
      <c r="N35" s="37">
        <f>'114-1領取文具清冊(已保護儲存格)'!N35</f>
        <v>0</v>
      </c>
      <c r="O35" s="37" t="str">
        <f>'114-1領取文具清冊(已保護儲存格)'!O35</f>
        <v>XX縣XX鄉XX村XX鄰XX路XX號XX樓</v>
      </c>
      <c r="P35" s="37">
        <f>'114-1領取文具清冊(已保護儲存格)'!P35</f>
        <v>0</v>
      </c>
      <c r="Q35" s="37">
        <f>'114-1領取文具清冊(已保護儲存格)'!Q35</f>
        <v>0</v>
      </c>
      <c r="R35" s="37">
        <f>'114-1領取文具清冊(已保護儲存格)'!R35</f>
        <v>0</v>
      </c>
      <c r="S35" s="37">
        <f>'114-1領取文具清冊(已保護儲存格)'!S35</f>
        <v>0</v>
      </c>
      <c r="T35" s="37">
        <f>'114-1領取文具清冊(已保護儲存格)'!T35</f>
        <v>0</v>
      </c>
      <c r="U35" s="37">
        <f>'114-1領取文具清冊(已保護儲存格)'!U35</f>
        <v>0</v>
      </c>
      <c r="V35" s="37">
        <f>'114-1領取文具清冊(已保護儲存格)'!V35</f>
        <v>0</v>
      </c>
      <c r="W35" s="37">
        <f>'114-1領取文具清冊(已保護儲存格)'!W35</f>
        <v>0</v>
      </c>
      <c r="X35" s="37">
        <f>'114-1領取文具清冊(已保護儲存格)'!X35</f>
        <v>0</v>
      </c>
      <c r="Y35" s="37">
        <f>'114-1領取文具清冊(已保護儲存格)'!Y35</f>
        <v>0</v>
      </c>
      <c r="Z35" s="37">
        <f>'114-1領取文具清冊(已保護儲存格)'!Z35</f>
        <v>0</v>
      </c>
      <c r="AA35" s="39"/>
    </row>
    <row r="36" spans="1:27" ht="49.2" customHeight="1">
      <c r="A36" s="37" t="str">
        <f t="shared" si="0"/>
        <v>114學年度第二學期</v>
      </c>
      <c r="B36" s="37">
        <f>'114-1領取文具清冊(已保護儲存格)'!B36</f>
        <v>0</v>
      </c>
      <c r="C36" s="37">
        <f>'114-1領取文具清冊(已保護儲存格)'!C36</f>
        <v>0</v>
      </c>
      <c r="D36" s="37" t="str">
        <f>'114-1領取文具清冊(已保護儲存格)'!D36</f>
        <v>31</v>
      </c>
      <c r="E36" s="37">
        <f>'114-1領取文具清冊(已保護儲存格)'!E36</f>
        <v>0</v>
      </c>
      <c r="F36" s="37">
        <f>'114-1領取文具清冊(已保護儲存格)'!F36</f>
        <v>0</v>
      </c>
      <c r="G36" s="37">
        <f>'114-1領取文具清冊(已保護儲存格)'!G36</f>
        <v>0</v>
      </c>
      <c r="H36" s="37">
        <f>'114-1領取文具清冊(已保護儲存格)'!H36</f>
        <v>0</v>
      </c>
      <c r="I36" s="37">
        <f>'114-1領取文具清冊(已保護儲存格)'!I36</f>
        <v>0</v>
      </c>
      <c r="J36" s="37">
        <f>'114-1領取文具清冊(已保護儲存格)'!J36</f>
        <v>0</v>
      </c>
      <c r="K36" s="37">
        <f>'114-1領取文具清冊(已保護儲存格)'!K36</f>
        <v>0</v>
      </c>
      <c r="L36" s="37">
        <f>'114-1領取文具清冊(已保護儲存格)'!L36</f>
        <v>0</v>
      </c>
      <c r="M36" s="37">
        <f>'114-1領取文具清冊(已保護儲存格)'!M36</f>
        <v>0</v>
      </c>
      <c r="N36" s="37">
        <f>'114-1領取文具清冊(已保護儲存格)'!N36</f>
        <v>0</v>
      </c>
      <c r="O36" s="37" t="str">
        <f>'114-1領取文具清冊(已保護儲存格)'!O36</f>
        <v>XX縣XX鄉XX村XX鄰XX路XX號XX樓</v>
      </c>
      <c r="P36" s="37">
        <f>'114-1領取文具清冊(已保護儲存格)'!P36</f>
        <v>0</v>
      </c>
      <c r="Q36" s="37">
        <f>'114-1領取文具清冊(已保護儲存格)'!Q36</f>
        <v>0</v>
      </c>
      <c r="R36" s="37">
        <f>'114-1領取文具清冊(已保護儲存格)'!R36</f>
        <v>0</v>
      </c>
      <c r="S36" s="37">
        <f>'114-1領取文具清冊(已保護儲存格)'!S36</f>
        <v>0</v>
      </c>
      <c r="T36" s="37">
        <f>'114-1領取文具清冊(已保護儲存格)'!T36</f>
        <v>0</v>
      </c>
      <c r="U36" s="37">
        <f>'114-1領取文具清冊(已保護儲存格)'!U36</f>
        <v>0</v>
      </c>
      <c r="V36" s="37">
        <f>'114-1領取文具清冊(已保護儲存格)'!V36</f>
        <v>0</v>
      </c>
      <c r="W36" s="37">
        <f>'114-1領取文具清冊(已保護儲存格)'!W36</f>
        <v>0</v>
      </c>
      <c r="X36" s="37">
        <f>'114-1領取文具清冊(已保護儲存格)'!X36</f>
        <v>0</v>
      </c>
      <c r="Y36" s="37">
        <f>'114-1領取文具清冊(已保護儲存格)'!Y36</f>
        <v>0</v>
      </c>
      <c r="Z36" s="37">
        <f>'114-1領取文具清冊(已保護儲存格)'!Z36</f>
        <v>0</v>
      </c>
      <c r="AA36" s="39"/>
    </row>
    <row r="37" spans="1:27" ht="49.2" customHeight="1">
      <c r="A37" s="37" t="str">
        <f t="shared" si="0"/>
        <v>114學年度第二學期</v>
      </c>
      <c r="B37" s="37">
        <f>'114-1領取文具清冊(已保護儲存格)'!B37</f>
        <v>0</v>
      </c>
      <c r="C37" s="37">
        <f>'114-1領取文具清冊(已保護儲存格)'!C37</f>
        <v>0</v>
      </c>
      <c r="D37" s="37" t="str">
        <f>'114-1領取文具清冊(已保護儲存格)'!D37</f>
        <v>32</v>
      </c>
      <c r="E37" s="37">
        <f>'114-1領取文具清冊(已保護儲存格)'!E37</f>
        <v>0</v>
      </c>
      <c r="F37" s="37">
        <f>'114-1領取文具清冊(已保護儲存格)'!F37</f>
        <v>0</v>
      </c>
      <c r="G37" s="37">
        <f>'114-1領取文具清冊(已保護儲存格)'!G37</f>
        <v>0</v>
      </c>
      <c r="H37" s="37">
        <f>'114-1領取文具清冊(已保護儲存格)'!H37</f>
        <v>0</v>
      </c>
      <c r="I37" s="37">
        <f>'114-1領取文具清冊(已保護儲存格)'!I37</f>
        <v>0</v>
      </c>
      <c r="J37" s="37">
        <f>'114-1領取文具清冊(已保護儲存格)'!J37</f>
        <v>0</v>
      </c>
      <c r="K37" s="37">
        <f>'114-1領取文具清冊(已保護儲存格)'!K37</f>
        <v>0</v>
      </c>
      <c r="L37" s="37">
        <f>'114-1領取文具清冊(已保護儲存格)'!L37</f>
        <v>0</v>
      </c>
      <c r="M37" s="37">
        <f>'114-1領取文具清冊(已保護儲存格)'!M37</f>
        <v>0</v>
      </c>
      <c r="N37" s="37">
        <f>'114-1領取文具清冊(已保護儲存格)'!N37</f>
        <v>0</v>
      </c>
      <c r="O37" s="37" t="str">
        <f>'114-1領取文具清冊(已保護儲存格)'!O37</f>
        <v>XX縣XX鄉XX村XX鄰XX路XX號XX樓</v>
      </c>
      <c r="P37" s="37">
        <f>'114-1領取文具清冊(已保護儲存格)'!P37</f>
        <v>0</v>
      </c>
      <c r="Q37" s="37">
        <f>'114-1領取文具清冊(已保護儲存格)'!Q37</f>
        <v>0</v>
      </c>
      <c r="R37" s="37">
        <f>'114-1領取文具清冊(已保護儲存格)'!R37</f>
        <v>0</v>
      </c>
      <c r="S37" s="37">
        <f>'114-1領取文具清冊(已保護儲存格)'!S37</f>
        <v>0</v>
      </c>
      <c r="T37" s="37">
        <f>'114-1領取文具清冊(已保護儲存格)'!T37</f>
        <v>0</v>
      </c>
      <c r="U37" s="37">
        <f>'114-1領取文具清冊(已保護儲存格)'!U37</f>
        <v>0</v>
      </c>
      <c r="V37" s="37">
        <f>'114-1領取文具清冊(已保護儲存格)'!V37</f>
        <v>0</v>
      </c>
      <c r="W37" s="37">
        <f>'114-1領取文具清冊(已保護儲存格)'!W37</f>
        <v>0</v>
      </c>
      <c r="X37" s="37">
        <f>'114-1領取文具清冊(已保護儲存格)'!X37</f>
        <v>0</v>
      </c>
      <c r="Y37" s="37">
        <f>'114-1領取文具清冊(已保護儲存格)'!Y37</f>
        <v>0</v>
      </c>
      <c r="Z37" s="37">
        <f>'114-1領取文具清冊(已保護儲存格)'!Z37</f>
        <v>0</v>
      </c>
      <c r="AA37" s="39"/>
    </row>
    <row r="38" spans="1:27" ht="49.2" customHeight="1">
      <c r="A38" s="37" t="str">
        <f t="shared" si="0"/>
        <v>114學年度第二學期</v>
      </c>
      <c r="B38" s="37">
        <f>'114-1領取文具清冊(已保護儲存格)'!B38</f>
        <v>0</v>
      </c>
      <c r="C38" s="37">
        <f>'114-1領取文具清冊(已保護儲存格)'!C38</f>
        <v>0</v>
      </c>
      <c r="D38" s="37" t="str">
        <f>'114-1領取文具清冊(已保護儲存格)'!D38</f>
        <v>33</v>
      </c>
      <c r="E38" s="37">
        <f>'114-1領取文具清冊(已保護儲存格)'!E38</f>
        <v>0</v>
      </c>
      <c r="F38" s="37">
        <f>'114-1領取文具清冊(已保護儲存格)'!F38</f>
        <v>0</v>
      </c>
      <c r="G38" s="37">
        <f>'114-1領取文具清冊(已保護儲存格)'!G38</f>
        <v>0</v>
      </c>
      <c r="H38" s="37">
        <f>'114-1領取文具清冊(已保護儲存格)'!H38</f>
        <v>0</v>
      </c>
      <c r="I38" s="37">
        <f>'114-1領取文具清冊(已保護儲存格)'!I38</f>
        <v>0</v>
      </c>
      <c r="J38" s="37">
        <f>'114-1領取文具清冊(已保護儲存格)'!J38</f>
        <v>0</v>
      </c>
      <c r="K38" s="37">
        <f>'114-1領取文具清冊(已保護儲存格)'!K38</f>
        <v>0</v>
      </c>
      <c r="L38" s="37">
        <f>'114-1領取文具清冊(已保護儲存格)'!L38</f>
        <v>0</v>
      </c>
      <c r="M38" s="37">
        <f>'114-1領取文具清冊(已保護儲存格)'!M38</f>
        <v>0</v>
      </c>
      <c r="N38" s="37">
        <f>'114-1領取文具清冊(已保護儲存格)'!N38</f>
        <v>0</v>
      </c>
      <c r="O38" s="37" t="str">
        <f>'114-1領取文具清冊(已保護儲存格)'!O38</f>
        <v>XX縣XX鄉XX村XX鄰XX路XX號XX樓</v>
      </c>
      <c r="P38" s="37">
        <f>'114-1領取文具清冊(已保護儲存格)'!P38</f>
        <v>0</v>
      </c>
      <c r="Q38" s="37">
        <f>'114-1領取文具清冊(已保護儲存格)'!Q38</f>
        <v>0</v>
      </c>
      <c r="R38" s="37">
        <f>'114-1領取文具清冊(已保護儲存格)'!R38</f>
        <v>0</v>
      </c>
      <c r="S38" s="37">
        <f>'114-1領取文具清冊(已保護儲存格)'!S38</f>
        <v>0</v>
      </c>
      <c r="T38" s="37">
        <f>'114-1領取文具清冊(已保護儲存格)'!T38</f>
        <v>0</v>
      </c>
      <c r="U38" s="37">
        <f>'114-1領取文具清冊(已保護儲存格)'!U38</f>
        <v>0</v>
      </c>
      <c r="V38" s="37">
        <f>'114-1領取文具清冊(已保護儲存格)'!V38</f>
        <v>0</v>
      </c>
      <c r="W38" s="37">
        <f>'114-1領取文具清冊(已保護儲存格)'!W38</f>
        <v>0</v>
      </c>
      <c r="X38" s="37">
        <f>'114-1領取文具清冊(已保護儲存格)'!X38</f>
        <v>0</v>
      </c>
      <c r="Y38" s="37">
        <f>'114-1領取文具清冊(已保護儲存格)'!Y38</f>
        <v>0</v>
      </c>
      <c r="Z38" s="37">
        <f>'114-1領取文具清冊(已保護儲存格)'!Z38</f>
        <v>0</v>
      </c>
      <c r="AA38" s="39"/>
    </row>
    <row r="39" spans="1:27" ht="49.2" customHeight="1">
      <c r="A39" s="37" t="str">
        <f t="shared" si="0"/>
        <v>114學年度第二學期</v>
      </c>
      <c r="B39" s="37">
        <f>'114-1領取文具清冊(已保護儲存格)'!B39</f>
        <v>0</v>
      </c>
      <c r="C39" s="37">
        <f>'114-1領取文具清冊(已保護儲存格)'!C39</f>
        <v>0</v>
      </c>
      <c r="D39" s="37" t="str">
        <f>'114-1領取文具清冊(已保護儲存格)'!D39</f>
        <v>34</v>
      </c>
      <c r="E39" s="37">
        <f>'114-1領取文具清冊(已保護儲存格)'!E39</f>
        <v>0</v>
      </c>
      <c r="F39" s="37">
        <f>'114-1領取文具清冊(已保護儲存格)'!F39</f>
        <v>0</v>
      </c>
      <c r="G39" s="37">
        <f>'114-1領取文具清冊(已保護儲存格)'!G39</f>
        <v>0</v>
      </c>
      <c r="H39" s="37">
        <f>'114-1領取文具清冊(已保護儲存格)'!H39</f>
        <v>0</v>
      </c>
      <c r="I39" s="37">
        <f>'114-1領取文具清冊(已保護儲存格)'!I39</f>
        <v>0</v>
      </c>
      <c r="J39" s="37">
        <f>'114-1領取文具清冊(已保護儲存格)'!J39</f>
        <v>0</v>
      </c>
      <c r="K39" s="37">
        <f>'114-1領取文具清冊(已保護儲存格)'!K39</f>
        <v>0</v>
      </c>
      <c r="L39" s="37">
        <f>'114-1領取文具清冊(已保護儲存格)'!L39</f>
        <v>0</v>
      </c>
      <c r="M39" s="37">
        <f>'114-1領取文具清冊(已保護儲存格)'!M39</f>
        <v>0</v>
      </c>
      <c r="N39" s="37">
        <f>'114-1領取文具清冊(已保護儲存格)'!N39</f>
        <v>0</v>
      </c>
      <c r="O39" s="37" t="str">
        <f>'114-1領取文具清冊(已保護儲存格)'!O39</f>
        <v>XX縣XX鄉XX村XX鄰XX路XX號XX樓</v>
      </c>
      <c r="P39" s="37">
        <f>'114-1領取文具清冊(已保護儲存格)'!P39</f>
        <v>0</v>
      </c>
      <c r="Q39" s="37">
        <f>'114-1領取文具清冊(已保護儲存格)'!Q39</f>
        <v>0</v>
      </c>
      <c r="R39" s="37">
        <f>'114-1領取文具清冊(已保護儲存格)'!R39</f>
        <v>0</v>
      </c>
      <c r="S39" s="37">
        <f>'114-1領取文具清冊(已保護儲存格)'!S39</f>
        <v>0</v>
      </c>
      <c r="T39" s="37">
        <f>'114-1領取文具清冊(已保護儲存格)'!T39</f>
        <v>0</v>
      </c>
      <c r="U39" s="37">
        <f>'114-1領取文具清冊(已保護儲存格)'!U39</f>
        <v>0</v>
      </c>
      <c r="V39" s="37">
        <f>'114-1領取文具清冊(已保護儲存格)'!V39</f>
        <v>0</v>
      </c>
      <c r="W39" s="37">
        <f>'114-1領取文具清冊(已保護儲存格)'!W39</f>
        <v>0</v>
      </c>
      <c r="X39" s="37">
        <f>'114-1領取文具清冊(已保護儲存格)'!X39</f>
        <v>0</v>
      </c>
      <c r="Y39" s="37">
        <f>'114-1領取文具清冊(已保護儲存格)'!Y39</f>
        <v>0</v>
      </c>
      <c r="Z39" s="37">
        <f>'114-1領取文具清冊(已保護儲存格)'!Z39</f>
        <v>0</v>
      </c>
      <c r="AA39" s="39"/>
    </row>
    <row r="40" spans="1:27" ht="49.2" customHeight="1">
      <c r="A40" s="37" t="str">
        <f t="shared" si="0"/>
        <v>114學年度第二學期</v>
      </c>
      <c r="B40" s="37">
        <f>'114-1領取文具清冊(已保護儲存格)'!B40</f>
        <v>0</v>
      </c>
      <c r="C40" s="37">
        <f>'114-1領取文具清冊(已保護儲存格)'!C40</f>
        <v>0</v>
      </c>
      <c r="D40" s="37" t="str">
        <f>'114-1領取文具清冊(已保護儲存格)'!D40</f>
        <v>35</v>
      </c>
      <c r="E40" s="37">
        <f>'114-1領取文具清冊(已保護儲存格)'!E40</f>
        <v>0</v>
      </c>
      <c r="F40" s="37">
        <f>'114-1領取文具清冊(已保護儲存格)'!F40</f>
        <v>0</v>
      </c>
      <c r="G40" s="37">
        <f>'114-1領取文具清冊(已保護儲存格)'!G40</f>
        <v>0</v>
      </c>
      <c r="H40" s="37">
        <f>'114-1領取文具清冊(已保護儲存格)'!H40</f>
        <v>0</v>
      </c>
      <c r="I40" s="37">
        <f>'114-1領取文具清冊(已保護儲存格)'!I40</f>
        <v>0</v>
      </c>
      <c r="J40" s="37">
        <f>'114-1領取文具清冊(已保護儲存格)'!J40</f>
        <v>0</v>
      </c>
      <c r="K40" s="37">
        <f>'114-1領取文具清冊(已保護儲存格)'!K40</f>
        <v>0</v>
      </c>
      <c r="L40" s="37">
        <f>'114-1領取文具清冊(已保護儲存格)'!L40</f>
        <v>0</v>
      </c>
      <c r="M40" s="37">
        <f>'114-1領取文具清冊(已保護儲存格)'!M40</f>
        <v>0</v>
      </c>
      <c r="N40" s="37">
        <f>'114-1領取文具清冊(已保護儲存格)'!N40</f>
        <v>0</v>
      </c>
      <c r="O40" s="37" t="str">
        <f>'114-1領取文具清冊(已保護儲存格)'!O40</f>
        <v>XX縣XX鄉XX村XX鄰XX路XX號XX樓</v>
      </c>
      <c r="P40" s="37">
        <f>'114-1領取文具清冊(已保護儲存格)'!P40</f>
        <v>0</v>
      </c>
      <c r="Q40" s="37">
        <f>'114-1領取文具清冊(已保護儲存格)'!Q40</f>
        <v>0</v>
      </c>
      <c r="R40" s="37">
        <f>'114-1領取文具清冊(已保護儲存格)'!R40</f>
        <v>0</v>
      </c>
      <c r="S40" s="37">
        <f>'114-1領取文具清冊(已保護儲存格)'!S40</f>
        <v>0</v>
      </c>
      <c r="T40" s="37">
        <f>'114-1領取文具清冊(已保護儲存格)'!T40</f>
        <v>0</v>
      </c>
      <c r="U40" s="37">
        <f>'114-1領取文具清冊(已保護儲存格)'!U40</f>
        <v>0</v>
      </c>
      <c r="V40" s="37">
        <f>'114-1領取文具清冊(已保護儲存格)'!V40</f>
        <v>0</v>
      </c>
      <c r="W40" s="37">
        <f>'114-1領取文具清冊(已保護儲存格)'!W40</f>
        <v>0</v>
      </c>
      <c r="X40" s="37">
        <f>'114-1領取文具清冊(已保護儲存格)'!X40</f>
        <v>0</v>
      </c>
      <c r="Y40" s="37">
        <f>'114-1領取文具清冊(已保護儲存格)'!Y40</f>
        <v>0</v>
      </c>
      <c r="Z40" s="37">
        <f>'114-1領取文具清冊(已保護儲存格)'!Z40</f>
        <v>0</v>
      </c>
      <c r="AA40" s="39"/>
    </row>
    <row r="41" spans="1:27" ht="49.2" customHeight="1">
      <c r="A41" s="37" t="str">
        <f t="shared" si="0"/>
        <v>114學年度第二學期</v>
      </c>
      <c r="B41" s="37">
        <f>'114-1領取文具清冊(已保護儲存格)'!B41</f>
        <v>0</v>
      </c>
      <c r="C41" s="37">
        <f>'114-1領取文具清冊(已保護儲存格)'!C41</f>
        <v>0</v>
      </c>
      <c r="D41" s="37" t="str">
        <f>'114-1領取文具清冊(已保護儲存格)'!D41</f>
        <v>36</v>
      </c>
      <c r="E41" s="37">
        <f>'114-1領取文具清冊(已保護儲存格)'!E41</f>
        <v>0</v>
      </c>
      <c r="F41" s="37">
        <f>'114-1領取文具清冊(已保護儲存格)'!F41</f>
        <v>0</v>
      </c>
      <c r="G41" s="37">
        <f>'114-1領取文具清冊(已保護儲存格)'!G41</f>
        <v>0</v>
      </c>
      <c r="H41" s="37">
        <f>'114-1領取文具清冊(已保護儲存格)'!H41</f>
        <v>0</v>
      </c>
      <c r="I41" s="37">
        <f>'114-1領取文具清冊(已保護儲存格)'!I41</f>
        <v>0</v>
      </c>
      <c r="J41" s="37">
        <f>'114-1領取文具清冊(已保護儲存格)'!J41</f>
        <v>0</v>
      </c>
      <c r="K41" s="37">
        <f>'114-1領取文具清冊(已保護儲存格)'!K41</f>
        <v>0</v>
      </c>
      <c r="L41" s="37">
        <f>'114-1領取文具清冊(已保護儲存格)'!L41</f>
        <v>0</v>
      </c>
      <c r="M41" s="37">
        <f>'114-1領取文具清冊(已保護儲存格)'!M41</f>
        <v>0</v>
      </c>
      <c r="N41" s="37">
        <f>'114-1領取文具清冊(已保護儲存格)'!N41</f>
        <v>0</v>
      </c>
      <c r="O41" s="37" t="str">
        <f>'114-1領取文具清冊(已保護儲存格)'!O41</f>
        <v>XX縣XX鄉XX村XX鄰XX路XX號XX樓</v>
      </c>
      <c r="P41" s="37">
        <f>'114-1領取文具清冊(已保護儲存格)'!P41</f>
        <v>0</v>
      </c>
      <c r="Q41" s="37">
        <f>'114-1領取文具清冊(已保護儲存格)'!Q41</f>
        <v>0</v>
      </c>
      <c r="R41" s="37">
        <f>'114-1領取文具清冊(已保護儲存格)'!R41</f>
        <v>0</v>
      </c>
      <c r="S41" s="37">
        <f>'114-1領取文具清冊(已保護儲存格)'!S41</f>
        <v>0</v>
      </c>
      <c r="T41" s="37">
        <f>'114-1領取文具清冊(已保護儲存格)'!T41</f>
        <v>0</v>
      </c>
      <c r="U41" s="37">
        <f>'114-1領取文具清冊(已保護儲存格)'!U41</f>
        <v>0</v>
      </c>
      <c r="V41" s="37">
        <f>'114-1領取文具清冊(已保護儲存格)'!V41</f>
        <v>0</v>
      </c>
      <c r="W41" s="37">
        <f>'114-1領取文具清冊(已保護儲存格)'!W41</f>
        <v>0</v>
      </c>
      <c r="X41" s="37">
        <f>'114-1領取文具清冊(已保護儲存格)'!X41</f>
        <v>0</v>
      </c>
      <c r="Y41" s="37">
        <f>'114-1領取文具清冊(已保護儲存格)'!Y41</f>
        <v>0</v>
      </c>
      <c r="Z41" s="37">
        <f>'114-1領取文具清冊(已保護儲存格)'!Z41</f>
        <v>0</v>
      </c>
      <c r="AA41" s="39"/>
    </row>
    <row r="42" spans="1:27" ht="49.2" customHeight="1">
      <c r="A42" s="37" t="str">
        <f t="shared" si="0"/>
        <v>114學年度第二學期</v>
      </c>
      <c r="B42" s="37">
        <f>'114-1領取文具清冊(已保護儲存格)'!B42</f>
        <v>0</v>
      </c>
      <c r="C42" s="37">
        <f>'114-1領取文具清冊(已保護儲存格)'!C42</f>
        <v>0</v>
      </c>
      <c r="D42" s="37" t="str">
        <f>'114-1領取文具清冊(已保護儲存格)'!D42</f>
        <v>37</v>
      </c>
      <c r="E42" s="37">
        <f>'114-1領取文具清冊(已保護儲存格)'!E42</f>
        <v>0</v>
      </c>
      <c r="F42" s="37">
        <f>'114-1領取文具清冊(已保護儲存格)'!F42</f>
        <v>0</v>
      </c>
      <c r="G42" s="37">
        <f>'114-1領取文具清冊(已保護儲存格)'!G42</f>
        <v>0</v>
      </c>
      <c r="H42" s="37">
        <f>'114-1領取文具清冊(已保護儲存格)'!H42</f>
        <v>0</v>
      </c>
      <c r="I42" s="37">
        <f>'114-1領取文具清冊(已保護儲存格)'!I42</f>
        <v>0</v>
      </c>
      <c r="J42" s="37">
        <f>'114-1領取文具清冊(已保護儲存格)'!J42</f>
        <v>0</v>
      </c>
      <c r="K42" s="37">
        <f>'114-1領取文具清冊(已保護儲存格)'!K42</f>
        <v>0</v>
      </c>
      <c r="L42" s="37">
        <f>'114-1領取文具清冊(已保護儲存格)'!L42</f>
        <v>0</v>
      </c>
      <c r="M42" s="37">
        <f>'114-1領取文具清冊(已保護儲存格)'!M42</f>
        <v>0</v>
      </c>
      <c r="N42" s="37">
        <f>'114-1領取文具清冊(已保護儲存格)'!N42</f>
        <v>0</v>
      </c>
      <c r="O42" s="37" t="str">
        <f>'114-1領取文具清冊(已保護儲存格)'!O42</f>
        <v>XX縣XX鄉XX村XX鄰XX路XX號XX樓</v>
      </c>
      <c r="P42" s="37">
        <f>'114-1領取文具清冊(已保護儲存格)'!P42</f>
        <v>0</v>
      </c>
      <c r="Q42" s="37">
        <f>'114-1領取文具清冊(已保護儲存格)'!Q42</f>
        <v>0</v>
      </c>
      <c r="R42" s="37">
        <f>'114-1領取文具清冊(已保護儲存格)'!R42</f>
        <v>0</v>
      </c>
      <c r="S42" s="37">
        <f>'114-1領取文具清冊(已保護儲存格)'!S42</f>
        <v>0</v>
      </c>
      <c r="T42" s="37">
        <f>'114-1領取文具清冊(已保護儲存格)'!T42</f>
        <v>0</v>
      </c>
      <c r="U42" s="37">
        <f>'114-1領取文具清冊(已保護儲存格)'!U42</f>
        <v>0</v>
      </c>
      <c r="V42" s="37">
        <f>'114-1領取文具清冊(已保護儲存格)'!V42</f>
        <v>0</v>
      </c>
      <c r="W42" s="37">
        <f>'114-1領取文具清冊(已保護儲存格)'!W42</f>
        <v>0</v>
      </c>
      <c r="X42" s="37">
        <f>'114-1領取文具清冊(已保護儲存格)'!X42</f>
        <v>0</v>
      </c>
      <c r="Y42" s="37">
        <f>'114-1領取文具清冊(已保護儲存格)'!Y42</f>
        <v>0</v>
      </c>
      <c r="Z42" s="37">
        <f>'114-1領取文具清冊(已保護儲存格)'!Z42</f>
        <v>0</v>
      </c>
      <c r="AA42" s="39"/>
    </row>
    <row r="43" spans="1:27" ht="49.2" customHeight="1">
      <c r="A43" s="37" t="str">
        <f t="shared" si="0"/>
        <v>114學年度第二學期</v>
      </c>
      <c r="B43" s="37">
        <f>'114-1領取文具清冊(已保護儲存格)'!B43</f>
        <v>0</v>
      </c>
      <c r="C43" s="37">
        <f>'114-1領取文具清冊(已保護儲存格)'!C43</f>
        <v>0</v>
      </c>
      <c r="D43" s="37" t="str">
        <f>'114-1領取文具清冊(已保護儲存格)'!D43</f>
        <v>38</v>
      </c>
      <c r="E43" s="37">
        <f>'114-1領取文具清冊(已保護儲存格)'!E43</f>
        <v>0</v>
      </c>
      <c r="F43" s="37">
        <f>'114-1領取文具清冊(已保護儲存格)'!F43</f>
        <v>0</v>
      </c>
      <c r="G43" s="37">
        <f>'114-1領取文具清冊(已保護儲存格)'!G43</f>
        <v>0</v>
      </c>
      <c r="H43" s="37">
        <f>'114-1領取文具清冊(已保護儲存格)'!H43</f>
        <v>0</v>
      </c>
      <c r="I43" s="37">
        <f>'114-1領取文具清冊(已保護儲存格)'!I43</f>
        <v>0</v>
      </c>
      <c r="J43" s="37">
        <f>'114-1領取文具清冊(已保護儲存格)'!J43</f>
        <v>0</v>
      </c>
      <c r="K43" s="37">
        <f>'114-1領取文具清冊(已保護儲存格)'!K43</f>
        <v>0</v>
      </c>
      <c r="L43" s="37">
        <f>'114-1領取文具清冊(已保護儲存格)'!L43</f>
        <v>0</v>
      </c>
      <c r="M43" s="37">
        <f>'114-1領取文具清冊(已保護儲存格)'!M43</f>
        <v>0</v>
      </c>
      <c r="N43" s="37">
        <f>'114-1領取文具清冊(已保護儲存格)'!N43</f>
        <v>0</v>
      </c>
      <c r="O43" s="37" t="str">
        <f>'114-1領取文具清冊(已保護儲存格)'!O43</f>
        <v>XX縣XX鄉XX村XX鄰XX路XX號XX樓</v>
      </c>
      <c r="P43" s="37">
        <f>'114-1領取文具清冊(已保護儲存格)'!P43</f>
        <v>0</v>
      </c>
      <c r="Q43" s="37">
        <f>'114-1領取文具清冊(已保護儲存格)'!Q43</f>
        <v>0</v>
      </c>
      <c r="R43" s="37">
        <f>'114-1領取文具清冊(已保護儲存格)'!R43</f>
        <v>0</v>
      </c>
      <c r="S43" s="37">
        <f>'114-1領取文具清冊(已保護儲存格)'!S43</f>
        <v>0</v>
      </c>
      <c r="T43" s="37">
        <f>'114-1領取文具清冊(已保護儲存格)'!T43</f>
        <v>0</v>
      </c>
      <c r="U43" s="37">
        <f>'114-1領取文具清冊(已保護儲存格)'!U43</f>
        <v>0</v>
      </c>
      <c r="V43" s="37">
        <f>'114-1領取文具清冊(已保護儲存格)'!V43</f>
        <v>0</v>
      </c>
      <c r="W43" s="37">
        <f>'114-1領取文具清冊(已保護儲存格)'!W43</f>
        <v>0</v>
      </c>
      <c r="X43" s="37">
        <f>'114-1領取文具清冊(已保護儲存格)'!X43</f>
        <v>0</v>
      </c>
      <c r="Y43" s="37">
        <f>'114-1領取文具清冊(已保護儲存格)'!Y43</f>
        <v>0</v>
      </c>
      <c r="Z43" s="37">
        <f>'114-1領取文具清冊(已保護儲存格)'!Z43</f>
        <v>0</v>
      </c>
      <c r="AA43" s="39"/>
    </row>
    <row r="44" spans="1:27" ht="49.2" customHeight="1">
      <c r="A44" s="37" t="str">
        <f t="shared" si="0"/>
        <v>114學年度第二學期</v>
      </c>
      <c r="B44" s="37">
        <f>'114-1領取文具清冊(已保護儲存格)'!B44</f>
        <v>0</v>
      </c>
      <c r="C44" s="37">
        <f>'114-1領取文具清冊(已保護儲存格)'!C44</f>
        <v>0</v>
      </c>
      <c r="D44" s="37" t="str">
        <f>'114-1領取文具清冊(已保護儲存格)'!D44</f>
        <v>39</v>
      </c>
      <c r="E44" s="37">
        <f>'114-1領取文具清冊(已保護儲存格)'!E44</f>
        <v>0</v>
      </c>
      <c r="F44" s="37">
        <f>'114-1領取文具清冊(已保護儲存格)'!F44</f>
        <v>0</v>
      </c>
      <c r="G44" s="37">
        <f>'114-1領取文具清冊(已保護儲存格)'!G44</f>
        <v>0</v>
      </c>
      <c r="H44" s="37">
        <f>'114-1領取文具清冊(已保護儲存格)'!H44</f>
        <v>0</v>
      </c>
      <c r="I44" s="37">
        <f>'114-1領取文具清冊(已保護儲存格)'!I44</f>
        <v>0</v>
      </c>
      <c r="J44" s="37">
        <f>'114-1領取文具清冊(已保護儲存格)'!J44</f>
        <v>0</v>
      </c>
      <c r="K44" s="37">
        <f>'114-1領取文具清冊(已保護儲存格)'!K44</f>
        <v>0</v>
      </c>
      <c r="L44" s="37">
        <f>'114-1領取文具清冊(已保護儲存格)'!L44</f>
        <v>0</v>
      </c>
      <c r="M44" s="37">
        <f>'114-1領取文具清冊(已保護儲存格)'!M44</f>
        <v>0</v>
      </c>
      <c r="N44" s="37">
        <f>'114-1領取文具清冊(已保護儲存格)'!N44</f>
        <v>0</v>
      </c>
      <c r="O44" s="37" t="str">
        <f>'114-1領取文具清冊(已保護儲存格)'!O44</f>
        <v>XX縣XX鄉XX村XX鄰XX路XX號XX樓</v>
      </c>
      <c r="P44" s="37">
        <f>'114-1領取文具清冊(已保護儲存格)'!P44</f>
        <v>0</v>
      </c>
      <c r="Q44" s="37">
        <f>'114-1領取文具清冊(已保護儲存格)'!Q44</f>
        <v>0</v>
      </c>
      <c r="R44" s="37">
        <f>'114-1領取文具清冊(已保護儲存格)'!R44</f>
        <v>0</v>
      </c>
      <c r="S44" s="37">
        <f>'114-1領取文具清冊(已保護儲存格)'!S44</f>
        <v>0</v>
      </c>
      <c r="T44" s="37">
        <f>'114-1領取文具清冊(已保護儲存格)'!T44</f>
        <v>0</v>
      </c>
      <c r="U44" s="37">
        <f>'114-1領取文具清冊(已保護儲存格)'!U44</f>
        <v>0</v>
      </c>
      <c r="V44" s="37">
        <f>'114-1領取文具清冊(已保護儲存格)'!V44</f>
        <v>0</v>
      </c>
      <c r="W44" s="37">
        <f>'114-1領取文具清冊(已保護儲存格)'!W44</f>
        <v>0</v>
      </c>
      <c r="X44" s="37">
        <f>'114-1領取文具清冊(已保護儲存格)'!X44</f>
        <v>0</v>
      </c>
      <c r="Y44" s="37">
        <f>'114-1領取文具清冊(已保護儲存格)'!Y44</f>
        <v>0</v>
      </c>
      <c r="Z44" s="37">
        <f>'114-1領取文具清冊(已保護儲存格)'!Z44</f>
        <v>0</v>
      </c>
      <c r="AA44" s="39"/>
    </row>
    <row r="45" spans="1:27" ht="49.2" customHeight="1">
      <c r="A45" s="37" t="str">
        <f t="shared" si="0"/>
        <v>114學年度第二學期</v>
      </c>
      <c r="B45" s="37">
        <f>'114-1領取文具清冊(已保護儲存格)'!B45</f>
        <v>0</v>
      </c>
      <c r="C45" s="37">
        <f>'114-1領取文具清冊(已保護儲存格)'!C45</f>
        <v>0</v>
      </c>
      <c r="D45" s="37" t="str">
        <f>'114-1領取文具清冊(已保護儲存格)'!D45</f>
        <v>40</v>
      </c>
      <c r="E45" s="37">
        <f>'114-1領取文具清冊(已保護儲存格)'!E45</f>
        <v>0</v>
      </c>
      <c r="F45" s="37">
        <f>'114-1領取文具清冊(已保護儲存格)'!F45</f>
        <v>0</v>
      </c>
      <c r="G45" s="37">
        <f>'114-1領取文具清冊(已保護儲存格)'!G45</f>
        <v>0</v>
      </c>
      <c r="H45" s="37">
        <f>'114-1領取文具清冊(已保護儲存格)'!H45</f>
        <v>0</v>
      </c>
      <c r="I45" s="37">
        <f>'114-1領取文具清冊(已保護儲存格)'!I45</f>
        <v>0</v>
      </c>
      <c r="J45" s="37">
        <f>'114-1領取文具清冊(已保護儲存格)'!J45</f>
        <v>0</v>
      </c>
      <c r="K45" s="37">
        <f>'114-1領取文具清冊(已保護儲存格)'!K45</f>
        <v>0</v>
      </c>
      <c r="L45" s="37">
        <f>'114-1領取文具清冊(已保護儲存格)'!L45</f>
        <v>0</v>
      </c>
      <c r="M45" s="37">
        <f>'114-1領取文具清冊(已保護儲存格)'!M45</f>
        <v>0</v>
      </c>
      <c r="N45" s="37">
        <f>'114-1領取文具清冊(已保護儲存格)'!N45</f>
        <v>0</v>
      </c>
      <c r="O45" s="37" t="str">
        <f>'114-1領取文具清冊(已保護儲存格)'!O45</f>
        <v>XX縣XX鄉XX村XX鄰XX路XX號XX樓</v>
      </c>
      <c r="P45" s="37">
        <f>'114-1領取文具清冊(已保護儲存格)'!P45</f>
        <v>0</v>
      </c>
      <c r="Q45" s="37">
        <f>'114-1領取文具清冊(已保護儲存格)'!Q45</f>
        <v>0</v>
      </c>
      <c r="R45" s="37">
        <f>'114-1領取文具清冊(已保護儲存格)'!R45</f>
        <v>0</v>
      </c>
      <c r="S45" s="37">
        <f>'114-1領取文具清冊(已保護儲存格)'!S45</f>
        <v>0</v>
      </c>
      <c r="T45" s="37">
        <f>'114-1領取文具清冊(已保護儲存格)'!T45</f>
        <v>0</v>
      </c>
      <c r="U45" s="37">
        <f>'114-1領取文具清冊(已保護儲存格)'!U45</f>
        <v>0</v>
      </c>
      <c r="V45" s="37">
        <f>'114-1領取文具清冊(已保護儲存格)'!V45</f>
        <v>0</v>
      </c>
      <c r="W45" s="37">
        <f>'114-1領取文具清冊(已保護儲存格)'!W45</f>
        <v>0</v>
      </c>
      <c r="X45" s="37">
        <f>'114-1領取文具清冊(已保護儲存格)'!X45</f>
        <v>0</v>
      </c>
      <c r="Y45" s="37">
        <f>'114-1領取文具清冊(已保護儲存格)'!Y45</f>
        <v>0</v>
      </c>
      <c r="Z45" s="37">
        <f>'114-1領取文具清冊(已保護儲存格)'!Z45</f>
        <v>0</v>
      </c>
      <c r="AA45" s="39"/>
    </row>
    <row r="46" spans="1:27" ht="49.2" customHeight="1">
      <c r="A46" s="37" t="str">
        <f t="shared" si="0"/>
        <v>114學年度第二學期</v>
      </c>
      <c r="B46" s="37">
        <f>'114-1領取文具清冊(已保護儲存格)'!B46</f>
        <v>0</v>
      </c>
      <c r="C46" s="37">
        <f>'114-1領取文具清冊(已保護儲存格)'!C46</f>
        <v>0</v>
      </c>
      <c r="D46" s="37" t="str">
        <f>'114-1領取文具清冊(已保護儲存格)'!D46</f>
        <v>41</v>
      </c>
      <c r="E46" s="37">
        <f>'114-1領取文具清冊(已保護儲存格)'!E46</f>
        <v>0</v>
      </c>
      <c r="F46" s="37">
        <f>'114-1領取文具清冊(已保護儲存格)'!F46</f>
        <v>0</v>
      </c>
      <c r="G46" s="37">
        <f>'114-1領取文具清冊(已保護儲存格)'!G46</f>
        <v>0</v>
      </c>
      <c r="H46" s="37">
        <f>'114-1領取文具清冊(已保護儲存格)'!H46</f>
        <v>0</v>
      </c>
      <c r="I46" s="37">
        <f>'114-1領取文具清冊(已保護儲存格)'!I46</f>
        <v>0</v>
      </c>
      <c r="J46" s="37">
        <f>'114-1領取文具清冊(已保護儲存格)'!J46</f>
        <v>0</v>
      </c>
      <c r="K46" s="37">
        <f>'114-1領取文具清冊(已保護儲存格)'!K46</f>
        <v>0</v>
      </c>
      <c r="L46" s="37">
        <f>'114-1領取文具清冊(已保護儲存格)'!L46</f>
        <v>0</v>
      </c>
      <c r="M46" s="37">
        <f>'114-1領取文具清冊(已保護儲存格)'!M46</f>
        <v>0</v>
      </c>
      <c r="N46" s="37">
        <f>'114-1領取文具清冊(已保護儲存格)'!N46</f>
        <v>0</v>
      </c>
      <c r="O46" s="37" t="str">
        <f>'114-1領取文具清冊(已保護儲存格)'!O46</f>
        <v>XX縣XX鄉XX村XX鄰XX路XX號XX樓</v>
      </c>
      <c r="P46" s="37">
        <f>'114-1領取文具清冊(已保護儲存格)'!P46</f>
        <v>0</v>
      </c>
      <c r="Q46" s="37">
        <f>'114-1領取文具清冊(已保護儲存格)'!Q46</f>
        <v>0</v>
      </c>
      <c r="R46" s="37">
        <f>'114-1領取文具清冊(已保護儲存格)'!R46</f>
        <v>0</v>
      </c>
      <c r="S46" s="37">
        <f>'114-1領取文具清冊(已保護儲存格)'!S46</f>
        <v>0</v>
      </c>
      <c r="T46" s="37">
        <f>'114-1領取文具清冊(已保護儲存格)'!T46</f>
        <v>0</v>
      </c>
      <c r="U46" s="37">
        <f>'114-1領取文具清冊(已保護儲存格)'!U46</f>
        <v>0</v>
      </c>
      <c r="V46" s="37">
        <f>'114-1領取文具清冊(已保護儲存格)'!V46</f>
        <v>0</v>
      </c>
      <c r="W46" s="37">
        <f>'114-1領取文具清冊(已保護儲存格)'!W46</f>
        <v>0</v>
      </c>
      <c r="X46" s="37">
        <f>'114-1領取文具清冊(已保護儲存格)'!X46</f>
        <v>0</v>
      </c>
      <c r="Y46" s="37">
        <f>'114-1領取文具清冊(已保護儲存格)'!Y46</f>
        <v>0</v>
      </c>
      <c r="Z46" s="37">
        <f>'114-1領取文具清冊(已保護儲存格)'!Z46</f>
        <v>0</v>
      </c>
      <c r="AA46" s="39"/>
    </row>
    <row r="47" spans="1:27" ht="49.2" customHeight="1">
      <c r="A47" s="37" t="str">
        <f t="shared" si="0"/>
        <v>114學年度第二學期</v>
      </c>
      <c r="B47" s="37">
        <f>'114-1領取文具清冊(已保護儲存格)'!B47</f>
        <v>0</v>
      </c>
      <c r="C47" s="37">
        <f>'114-1領取文具清冊(已保護儲存格)'!C47</f>
        <v>0</v>
      </c>
      <c r="D47" s="37" t="str">
        <f>'114-1領取文具清冊(已保護儲存格)'!D47</f>
        <v>42</v>
      </c>
      <c r="E47" s="37">
        <f>'114-1領取文具清冊(已保護儲存格)'!E47</f>
        <v>0</v>
      </c>
      <c r="F47" s="37">
        <f>'114-1領取文具清冊(已保護儲存格)'!F47</f>
        <v>0</v>
      </c>
      <c r="G47" s="37">
        <f>'114-1領取文具清冊(已保護儲存格)'!G47</f>
        <v>0</v>
      </c>
      <c r="H47" s="37">
        <f>'114-1領取文具清冊(已保護儲存格)'!H47</f>
        <v>0</v>
      </c>
      <c r="I47" s="37">
        <f>'114-1領取文具清冊(已保護儲存格)'!I47</f>
        <v>0</v>
      </c>
      <c r="J47" s="37">
        <f>'114-1領取文具清冊(已保護儲存格)'!J47</f>
        <v>0</v>
      </c>
      <c r="K47" s="37">
        <f>'114-1領取文具清冊(已保護儲存格)'!K47</f>
        <v>0</v>
      </c>
      <c r="L47" s="37">
        <f>'114-1領取文具清冊(已保護儲存格)'!L47</f>
        <v>0</v>
      </c>
      <c r="M47" s="37">
        <f>'114-1領取文具清冊(已保護儲存格)'!M47</f>
        <v>0</v>
      </c>
      <c r="N47" s="37">
        <f>'114-1領取文具清冊(已保護儲存格)'!N47</f>
        <v>0</v>
      </c>
      <c r="O47" s="37" t="str">
        <f>'114-1領取文具清冊(已保護儲存格)'!O47</f>
        <v>XX縣XX鄉XX村XX鄰XX路XX號XX樓</v>
      </c>
      <c r="P47" s="37">
        <f>'114-1領取文具清冊(已保護儲存格)'!P47</f>
        <v>0</v>
      </c>
      <c r="Q47" s="37">
        <f>'114-1領取文具清冊(已保護儲存格)'!Q47</f>
        <v>0</v>
      </c>
      <c r="R47" s="37">
        <f>'114-1領取文具清冊(已保護儲存格)'!R47</f>
        <v>0</v>
      </c>
      <c r="S47" s="37">
        <f>'114-1領取文具清冊(已保護儲存格)'!S47</f>
        <v>0</v>
      </c>
      <c r="T47" s="37">
        <f>'114-1領取文具清冊(已保護儲存格)'!T47</f>
        <v>0</v>
      </c>
      <c r="U47" s="37">
        <f>'114-1領取文具清冊(已保護儲存格)'!U47</f>
        <v>0</v>
      </c>
      <c r="V47" s="37">
        <f>'114-1領取文具清冊(已保護儲存格)'!V47</f>
        <v>0</v>
      </c>
      <c r="W47" s="37">
        <f>'114-1領取文具清冊(已保護儲存格)'!W47</f>
        <v>0</v>
      </c>
      <c r="X47" s="37">
        <f>'114-1領取文具清冊(已保護儲存格)'!X47</f>
        <v>0</v>
      </c>
      <c r="Y47" s="37">
        <f>'114-1領取文具清冊(已保護儲存格)'!Y47</f>
        <v>0</v>
      </c>
      <c r="Z47" s="37">
        <f>'114-1領取文具清冊(已保護儲存格)'!Z47</f>
        <v>0</v>
      </c>
      <c r="AA47" s="39"/>
    </row>
    <row r="48" spans="1:27" ht="49.2" customHeight="1">
      <c r="A48" s="37" t="str">
        <f t="shared" si="0"/>
        <v>114學年度第二學期</v>
      </c>
      <c r="B48" s="37">
        <f>'114-1領取文具清冊(已保護儲存格)'!B48</f>
        <v>0</v>
      </c>
      <c r="C48" s="37">
        <f>'114-1領取文具清冊(已保護儲存格)'!C48</f>
        <v>0</v>
      </c>
      <c r="D48" s="37" t="str">
        <f>'114-1領取文具清冊(已保護儲存格)'!D48</f>
        <v>43</v>
      </c>
      <c r="E48" s="37">
        <f>'114-1領取文具清冊(已保護儲存格)'!E48</f>
        <v>0</v>
      </c>
      <c r="F48" s="37">
        <f>'114-1領取文具清冊(已保護儲存格)'!F48</f>
        <v>0</v>
      </c>
      <c r="G48" s="37">
        <f>'114-1領取文具清冊(已保護儲存格)'!G48</f>
        <v>0</v>
      </c>
      <c r="H48" s="37">
        <f>'114-1領取文具清冊(已保護儲存格)'!H48</f>
        <v>0</v>
      </c>
      <c r="I48" s="37">
        <f>'114-1領取文具清冊(已保護儲存格)'!I48</f>
        <v>0</v>
      </c>
      <c r="J48" s="37">
        <f>'114-1領取文具清冊(已保護儲存格)'!J48</f>
        <v>0</v>
      </c>
      <c r="K48" s="37">
        <f>'114-1領取文具清冊(已保護儲存格)'!K48</f>
        <v>0</v>
      </c>
      <c r="L48" s="37">
        <f>'114-1領取文具清冊(已保護儲存格)'!L48</f>
        <v>0</v>
      </c>
      <c r="M48" s="37">
        <f>'114-1領取文具清冊(已保護儲存格)'!M48</f>
        <v>0</v>
      </c>
      <c r="N48" s="37">
        <f>'114-1領取文具清冊(已保護儲存格)'!N48</f>
        <v>0</v>
      </c>
      <c r="O48" s="37" t="str">
        <f>'114-1領取文具清冊(已保護儲存格)'!O48</f>
        <v>XX縣XX鄉XX村XX鄰XX路XX號XX樓</v>
      </c>
      <c r="P48" s="37">
        <f>'114-1領取文具清冊(已保護儲存格)'!P48</f>
        <v>0</v>
      </c>
      <c r="Q48" s="37">
        <f>'114-1領取文具清冊(已保護儲存格)'!Q48</f>
        <v>0</v>
      </c>
      <c r="R48" s="37">
        <f>'114-1領取文具清冊(已保護儲存格)'!R48</f>
        <v>0</v>
      </c>
      <c r="S48" s="37">
        <f>'114-1領取文具清冊(已保護儲存格)'!S48</f>
        <v>0</v>
      </c>
      <c r="T48" s="37">
        <f>'114-1領取文具清冊(已保護儲存格)'!T48</f>
        <v>0</v>
      </c>
      <c r="U48" s="37">
        <f>'114-1領取文具清冊(已保護儲存格)'!U48</f>
        <v>0</v>
      </c>
      <c r="V48" s="37">
        <f>'114-1領取文具清冊(已保護儲存格)'!V48</f>
        <v>0</v>
      </c>
      <c r="W48" s="37">
        <f>'114-1領取文具清冊(已保護儲存格)'!W48</f>
        <v>0</v>
      </c>
      <c r="X48" s="37">
        <f>'114-1領取文具清冊(已保護儲存格)'!X48</f>
        <v>0</v>
      </c>
      <c r="Y48" s="37">
        <f>'114-1領取文具清冊(已保護儲存格)'!Y48</f>
        <v>0</v>
      </c>
      <c r="Z48" s="37">
        <f>'114-1領取文具清冊(已保護儲存格)'!Z48</f>
        <v>0</v>
      </c>
      <c r="AA48" s="39"/>
    </row>
    <row r="49" spans="1:27" ht="49.2" customHeight="1">
      <c r="A49" s="37" t="str">
        <f t="shared" si="0"/>
        <v>114學年度第二學期</v>
      </c>
      <c r="B49" s="37">
        <f>'114-1領取文具清冊(已保護儲存格)'!B49</f>
        <v>0</v>
      </c>
      <c r="C49" s="37">
        <f>'114-1領取文具清冊(已保護儲存格)'!C49</f>
        <v>0</v>
      </c>
      <c r="D49" s="37" t="str">
        <f>'114-1領取文具清冊(已保護儲存格)'!D49</f>
        <v>44</v>
      </c>
      <c r="E49" s="37">
        <f>'114-1領取文具清冊(已保護儲存格)'!E49</f>
        <v>0</v>
      </c>
      <c r="F49" s="37">
        <f>'114-1領取文具清冊(已保護儲存格)'!F49</f>
        <v>0</v>
      </c>
      <c r="G49" s="37">
        <f>'114-1領取文具清冊(已保護儲存格)'!G49</f>
        <v>0</v>
      </c>
      <c r="H49" s="37">
        <f>'114-1領取文具清冊(已保護儲存格)'!H49</f>
        <v>0</v>
      </c>
      <c r="I49" s="37">
        <f>'114-1領取文具清冊(已保護儲存格)'!I49</f>
        <v>0</v>
      </c>
      <c r="J49" s="37">
        <f>'114-1領取文具清冊(已保護儲存格)'!J49</f>
        <v>0</v>
      </c>
      <c r="K49" s="37">
        <f>'114-1領取文具清冊(已保護儲存格)'!K49</f>
        <v>0</v>
      </c>
      <c r="L49" s="37">
        <f>'114-1領取文具清冊(已保護儲存格)'!L49</f>
        <v>0</v>
      </c>
      <c r="M49" s="37">
        <f>'114-1領取文具清冊(已保護儲存格)'!M49</f>
        <v>0</v>
      </c>
      <c r="N49" s="37">
        <f>'114-1領取文具清冊(已保護儲存格)'!N49</f>
        <v>0</v>
      </c>
      <c r="O49" s="37" t="str">
        <f>'114-1領取文具清冊(已保護儲存格)'!O49</f>
        <v>XX縣XX鄉XX村XX鄰XX路XX號XX樓</v>
      </c>
      <c r="P49" s="37">
        <f>'114-1領取文具清冊(已保護儲存格)'!P49</f>
        <v>0</v>
      </c>
      <c r="Q49" s="37">
        <f>'114-1領取文具清冊(已保護儲存格)'!Q49</f>
        <v>0</v>
      </c>
      <c r="R49" s="37">
        <f>'114-1領取文具清冊(已保護儲存格)'!R49</f>
        <v>0</v>
      </c>
      <c r="S49" s="37">
        <f>'114-1領取文具清冊(已保護儲存格)'!S49</f>
        <v>0</v>
      </c>
      <c r="T49" s="37">
        <f>'114-1領取文具清冊(已保護儲存格)'!T49</f>
        <v>0</v>
      </c>
      <c r="U49" s="37">
        <f>'114-1領取文具清冊(已保護儲存格)'!U49</f>
        <v>0</v>
      </c>
      <c r="V49" s="37">
        <f>'114-1領取文具清冊(已保護儲存格)'!V49</f>
        <v>0</v>
      </c>
      <c r="W49" s="37">
        <f>'114-1領取文具清冊(已保護儲存格)'!W49</f>
        <v>0</v>
      </c>
      <c r="X49" s="37">
        <f>'114-1領取文具清冊(已保護儲存格)'!X49</f>
        <v>0</v>
      </c>
      <c r="Y49" s="37">
        <f>'114-1領取文具清冊(已保護儲存格)'!Y49</f>
        <v>0</v>
      </c>
      <c r="Z49" s="37">
        <f>'114-1領取文具清冊(已保護儲存格)'!Z49</f>
        <v>0</v>
      </c>
      <c r="AA49" s="39"/>
    </row>
    <row r="50" spans="1:27" ht="49.2" customHeight="1">
      <c r="A50" s="37" t="str">
        <f t="shared" si="0"/>
        <v>114學年度第二學期</v>
      </c>
      <c r="B50" s="37">
        <f>'114-1領取文具清冊(已保護儲存格)'!B50</f>
        <v>0</v>
      </c>
      <c r="C50" s="37">
        <f>'114-1領取文具清冊(已保護儲存格)'!C50</f>
        <v>0</v>
      </c>
      <c r="D50" s="37" t="str">
        <f>'114-1領取文具清冊(已保護儲存格)'!D50</f>
        <v>45</v>
      </c>
      <c r="E50" s="37">
        <f>'114-1領取文具清冊(已保護儲存格)'!E50</f>
        <v>0</v>
      </c>
      <c r="F50" s="37">
        <f>'114-1領取文具清冊(已保護儲存格)'!F50</f>
        <v>0</v>
      </c>
      <c r="G50" s="37">
        <f>'114-1領取文具清冊(已保護儲存格)'!G50</f>
        <v>0</v>
      </c>
      <c r="H50" s="37">
        <f>'114-1領取文具清冊(已保護儲存格)'!H50</f>
        <v>0</v>
      </c>
      <c r="I50" s="37">
        <f>'114-1領取文具清冊(已保護儲存格)'!I50</f>
        <v>0</v>
      </c>
      <c r="J50" s="37">
        <f>'114-1領取文具清冊(已保護儲存格)'!J50</f>
        <v>0</v>
      </c>
      <c r="K50" s="37">
        <f>'114-1領取文具清冊(已保護儲存格)'!K50</f>
        <v>0</v>
      </c>
      <c r="L50" s="37">
        <f>'114-1領取文具清冊(已保護儲存格)'!L50</f>
        <v>0</v>
      </c>
      <c r="M50" s="37">
        <f>'114-1領取文具清冊(已保護儲存格)'!M50</f>
        <v>0</v>
      </c>
      <c r="N50" s="37">
        <f>'114-1領取文具清冊(已保護儲存格)'!N50</f>
        <v>0</v>
      </c>
      <c r="O50" s="37" t="str">
        <f>'114-1領取文具清冊(已保護儲存格)'!O50</f>
        <v>XX縣XX鄉XX村XX鄰XX路XX號XX樓</v>
      </c>
      <c r="P50" s="37">
        <f>'114-1領取文具清冊(已保護儲存格)'!P50</f>
        <v>0</v>
      </c>
      <c r="Q50" s="37">
        <f>'114-1領取文具清冊(已保護儲存格)'!Q50</f>
        <v>0</v>
      </c>
      <c r="R50" s="37">
        <f>'114-1領取文具清冊(已保護儲存格)'!R50</f>
        <v>0</v>
      </c>
      <c r="S50" s="37">
        <f>'114-1領取文具清冊(已保護儲存格)'!S50</f>
        <v>0</v>
      </c>
      <c r="T50" s="37">
        <f>'114-1領取文具清冊(已保護儲存格)'!T50</f>
        <v>0</v>
      </c>
      <c r="U50" s="37">
        <f>'114-1領取文具清冊(已保護儲存格)'!U50</f>
        <v>0</v>
      </c>
      <c r="V50" s="37">
        <f>'114-1領取文具清冊(已保護儲存格)'!V50</f>
        <v>0</v>
      </c>
      <c r="W50" s="37">
        <f>'114-1領取文具清冊(已保護儲存格)'!W50</f>
        <v>0</v>
      </c>
      <c r="X50" s="37">
        <f>'114-1領取文具清冊(已保護儲存格)'!X50</f>
        <v>0</v>
      </c>
      <c r="Y50" s="37">
        <f>'114-1領取文具清冊(已保護儲存格)'!Y50</f>
        <v>0</v>
      </c>
      <c r="Z50" s="37">
        <f>'114-1領取文具清冊(已保護儲存格)'!Z50</f>
        <v>0</v>
      </c>
      <c r="AA50" s="39"/>
    </row>
    <row r="51" spans="1:27" ht="49.2" customHeight="1">
      <c r="A51" s="37" t="str">
        <f t="shared" si="0"/>
        <v>114學年度第二學期</v>
      </c>
      <c r="B51" s="37">
        <f>'114-1領取文具清冊(已保護儲存格)'!B51</f>
        <v>0</v>
      </c>
      <c r="C51" s="37">
        <f>'114-1領取文具清冊(已保護儲存格)'!C51</f>
        <v>0</v>
      </c>
      <c r="D51" s="37" t="str">
        <f>'114-1領取文具清冊(已保護儲存格)'!D51</f>
        <v>46</v>
      </c>
      <c r="E51" s="37">
        <f>'114-1領取文具清冊(已保護儲存格)'!E51</f>
        <v>0</v>
      </c>
      <c r="F51" s="37">
        <f>'114-1領取文具清冊(已保護儲存格)'!F51</f>
        <v>0</v>
      </c>
      <c r="G51" s="37">
        <f>'114-1領取文具清冊(已保護儲存格)'!G51</f>
        <v>0</v>
      </c>
      <c r="H51" s="37">
        <f>'114-1領取文具清冊(已保護儲存格)'!H51</f>
        <v>0</v>
      </c>
      <c r="I51" s="37">
        <f>'114-1領取文具清冊(已保護儲存格)'!I51</f>
        <v>0</v>
      </c>
      <c r="J51" s="37">
        <f>'114-1領取文具清冊(已保護儲存格)'!J51</f>
        <v>0</v>
      </c>
      <c r="K51" s="37">
        <f>'114-1領取文具清冊(已保護儲存格)'!K51</f>
        <v>0</v>
      </c>
      <c r="L51" s="37">
        <f>'114-1領取文具清冊(已保護儲存格)'!L51</f>
        <v>0</v>
      </c>
      <c r="M51" s="37">
        <f>'114-1領取文具清冊(已保護儲存格)'!M51</f>
        <v>0</v>
      </c>
      <c r="N51" s="37">
        <f>'114-1領取文具清冊(已保護儲存格)'!N51</f>
        <v>0</v>
      </c>
      <c r="O51" s="37" t="str">
        <f>'114-1領取文具清冊(已保護儲存格)'!O51</f>
        <v>XX縣XX鄉XX村XX鄰XX路XX號XX樓</v>
      </c>
      <c r="P51" s="37">
        <f>'114-1領取文具清冊(已保護儲存格)'!P51</f>
        <v>0</v>
      </c>
      <c r="Q51" s="37">
        <f>'114-1領取文具清冊(已保護儲存格)'!Q51</f>
        <v>0</v>
      </c>
      <c r="R51" s="37">
        <f>'114-1領取文具清冊(已保護儲存格)'!R51</f>
        <v>0</v>
      </c>
      <c r="S51" s="37">
        <f>'114-1領取文具清冊(已保護儲存格)'!S51</f>
        <v>0</v>
      </c>
      <c r="T51" s="37">
        <f>'114-1領取文具清冊(已保護儲存格)'!T51</f>
        <v>0</v>
      </c>
      <c r="U51" s="37">
        <f>'114-1領取文具清冊(已保護儲存格)'!U51</f>
        <v>0</v>
      </c>
      <c r="V51" s="37">
        <f>'114-1領取文具清冊(已保護儲存格)'!V51</f>
        <v>0</v>
      </c>
      <c r="W51" s="37">
        <f>'114-1領取文具清冊(已保護儲存格)'!W51</f>
        <v>0</v>
      </c>
      <c r="X51" s="37">
        <f>'114-1領取文具清冊(已保護儲存格)'!X51</f>
        <v>0</v>
      </c>
      <c r="Y51" s="37">
        <f>'114-1領取文具清冊(已保護儲存格)'!Y51</f>
        <v>0</v>
      </c>
      <c r="Z51" s="37">
        <f>'114-1領取文具清冊(已保護儲存格)'!Z51</f>
        <v>0</v>
      </c>
      <c r="AA51" s="39"/>
    </row>
    <row r="52" spans="1:27" ht="49.2" customHeight="1">
      <c r="A52" s="37" t="str">
        <f t="shared" si="0"/>
        <v>114學年度第二學期</v>
      </c>
      <c r="B52" s="37">
        <f>'114-1領取文具清冊(已保護儲存格)'!B52</f>
        <v>0</v>
      </c>
      <c r="C52" s="37">
        <f>'114-1領取文具清冊(已保護儲存格)'!C52</f>
        <v>0</v>
      </c>
      <c r="D52" s="37" t="str">
        <f>'114-1領取文具清冊(已保護儲存格)'!D52</f>
        <v>47</v>
      </c>
      <c r="E52" s="37">
        <f>'114-1領取文具清冊(已保護儲存格)'!E52</f>
        <v>0</v>
      </c>
      <c r="F52" s="37">
        <f>'114-1領取文具清冊(已保護儲存格)'!F52</f>
        <v>0</v>
      </c>
      <c r="G52" s="37">
        <f>'114-1領取文具清冊(已保護儲存格)'!G52</f>
        <v>0</v>
      </c>
      <c r="H52" s="37">
        <f>'114-1領取文具清冊(已保護儲存格)'!H52</f>
        <v>0</v>
      </c>
      <c r="I52" s="37">
        <f>'114-1領取文具清冊(已保護儲存格)'!I52</f>
        <v>0</v>
      </c>
      <c r="J52" s="37">
        <f>'114-1領取文具清冊(已保護儲存格)'!J52</f>
        <v>0</v>
      </c>
      <c r="K52" s="37">
        <f>'114-1領取文具清冊(已保護儲存格)'!K52</f>
        <v>0</v>
      </c>
      <c r="L52" s="37">
        <f>'114-1領取文具清冊(已保護儲存格)'!L52</f>
        <v>0</v>
      </c>
      <c r="M52" s="37">
        <f>'114-1領取文具清冊(已保護儲存格)'!M52</f>
        <v>0</v>
      </c>
      <c r="N52" s="37">
        <f>'114-1領取文具清冊(已保護儲存格)'!N52</f>
        <v>0</v>
      </c>
      <c r="O52" s="37" t="str">
        <f>'114-1領取文具清冊(已保護儲存格)'!O52</f>
        <v>XX縣XX鄉XX村XX鄰XX路XX號XX樓</v>
      </c>
      <c r="P52" s="37">
        <f>'114-1領取文具清冊(已保護儲存格)'!P52</f>
        <v>0</v>
      </c>
      <c r="Q52" s="37">
        <f>'114-1領取文具清冊(已保護儲存格)'!Q52</f>
        <v>0</v>
      </c>
      <c r="R52" s="37">
        <f>'114-1領取文具清冊(已保護儲存格)'!R52</f>
        <v>0</v>
      </c>
      <c r="S52" s="37">
        <f>'114-1領取文具清冊(已保護儲存格)'!S52</f>
        <v>0</v>
      </c>
      <c r="T52" s="37">
        <f>'114-1領取文具清冊(已保護儲存格)'!T52</f>
        <v>0</v>
      </c>
      <c r="U52" s="37">
        <f>'114-1領取文具清冊(已保護儲存格)'!U52</f>
        <v>0</v>
      </c>
      <c r="V52" s="37">
        <f>'114-1領取文具清冊(已保護儲存格)'!V52</f>
        <v>0</v>
      </c>
      <c r="W52" s="37">
        <f>'114-1領取文具清冊(已保護儲存格)'!W52</f>
        <v>0</v>
      </c>
      <c r="X52" s="37">
        <f>'114-1領取文具清冊(已保護儲存格)'!X52</f>
        <v>0</v>
      </c>
      <c r="Y52" s="37">
        <f>'114-1領取文具清冊(已保護儲存格)'!Y52</f>
        <v>0</v>
      </c>
      <c r="Z52" s="37">
        <f>'114-1領取文具清冊(已保護儲存格)'!Z52</f>
        <v>0</v>
      </c>
      <c r="AA52" s="39"/>
    </row>
    <row r="53" spans="1:27" ht="49.2" customHeight="1">
      <c r="A53" s="37" t="str">
        <f t="shared" si="0"/>
        <v>114學年度第二學期</v>
      </c>
      <c r="B53" s="37">
        <f>'114-1領取文具清冊(已保護儲存格)'!B53</f>
        <v>0</v>
      </c>
      <c r="C53" s="37">
        <f>'114-1領取文具清冊(已保護儲存格)'!C53</f>
        <v>0</v>
      </c>
      <c r="D53" s="37" t="str">
        <f>'114-1領取文具清冊(已保護儲存格)'!D53</f>
        <v>48</v>
      </c>
      <c r="E53" s="37">
        <f>'114-1領取文具清冊(已保護儲存格)'!E53</f>
        <v>0</v>
      </c>
      <c r="F53" s="37">
        <f>'114-1領取文具清冊(已保護儲存格)'!F53</f>
        <v>0</v>
      </c>
      <c r="G53" s="37">
        <f>'114-1領取文具清冊(已保護儲存格)'!G53</f>
        <v>0</v>
      </c>
      <c r="H53" s="37">
        <f>'114-1領取文具清冊(已保護儲存格)'!H53</f>
        <v>0</v>
      </c>
      <c r="I53" s="37">
        <f>'114-1領取文具清冊(已保護儲存格)'!I53</f>
        <v>0</v>
      </c>
      <c r="J53" s="37">
        <f>'114-1領取文具清冊(已保護儲存格)'!J53</f>
        <v>0</v>
      </c>
      <c r="K53" s="37">
        <f>'114-1領取文具清冊(已保護儲存格)'!K53</f>
        <v>0</v>
      </c>
      <c r="L53" s="37">
        <f>'114-1領取文具清冊(已保護儲存格)'!L53</f>
        <v>0</v>
      </c>
      <c r="M53" s="37">
        <f>'114-1領取文具清冊(已保護儲存格)'!M53</f>
        <v>0</v>
      </c>
      <c r="N53" s="37">
        <f>'114-1領取文具清冊(已保護儲存格)'!N53</f>
        <v>0</v>
      </c>
      <c r="O53" s="37" t="str">
        <f>'114-1領取文具清冊(已保護儲存格)'!O53</f>
        <v>XX縣XX鄉XX村XX鄰XX路XX號XX樓</v>
      </c>
      <c r="P53" s="37">
        <f>'114-1領取文具清冊(已保護儲存格)'!P53</f>
        <v>0</v>
      </c>
      <c r="Q53" s="37">
        <f>'114-1領取文具清冊(已保護儲存格)'!Q53</f>
        <v>0</v>
      </c>
      <c r="R53" s="37">
        <f>'114-1領取文具清冊(已保護儲存格)'!R53</f>
        <v>0</v>
      </c>
      <c r="S53" s="37">
        <f>'114-1領取文具清冊(已保護儲存格)'!S53</f>
        <v>0</v>
      </c>
      <c r="T53" s="37">
        <f>'114-1領取文具清冊(已保護儲存格)'!T53</f>
        <v>0</v>
      </c>
      <c r="U53" s="37">
        <f>'114-1領取文具清冊(已保護儲存格)'!U53</f>
        <v>0</v>
      </c>
      <c r="V53" s="37">
        <f>'114-1領取文具清冊(已保護儲存格)'!V53</f>
        <v>0</v>
      </c>
      <c r="W53" s="37">
        <f>'114-1領取文具清冊(已保護儲存格)'!W53</f>
        <v>0</v>
      </c>
      <c r="X53" s="37">
        <f>'114-1領取文具清冊(已保護儲存格)'!X53</f>
        <v>0</v>
      </c>
      <c r="Y53" s="37">
        <f>'114-1領取文具清冊(已保護儲存格)'!Y53</f>
        <v>0</v>
      </c>
      <c r="Z53" s="37">
        <f>'114-1領取文具清冊(已保護儲存格)'!Z53</f>
        <v>0</v>
      </c>
      <c r="AA53" s="39"/>
    </row>
    <row r="54" spans="1:27" ht="49.2" customHeight="1">
      <c r="A54" s="37" t="str">
        <f t="shared" si="0"/>
        <v>114學年度第二學期</v>
      </c>
      <c r="B54" s="37">
        <f>'114-1領取文具清冊(已保護儲存格)'!B54</f>
        <v>0</v>
      </c>
      <c r="C54" s="37">
        <f>'114-1領取文具清冊(已保護儲存格)'!C54</f>
        <v>0</v>
      </c>
      <c r="D54" s="37" t="str">
        <f>'114-1領取文具清冊(已保護儲存格)'!D54</f>
        <v>49</v>
      </c>
      <c r="E54" s="37">
        <f>'114-1領取文具清冊(已保護儲存格)'!E54</f>
        <v>0</v>
      </c>
      <c r="F54" s="37">
        <f>'114-1領取文具清冊(已保護儲存格)'!F54</f>
        <v>0</v>
      </c>
      <c r="G54" s="37">
        <f>'114-1領取文具清冊(已保護儲存格)'!G54</f>
        <v>0</v>
      </c>
      <c r="H54" s="37">
        <f>'114-1領取文具清冊(已保護儲存格)'!H54</f>
        <v>0</v>
      </c>
      <c r="I54" s="37">
        <f>'114-1領取文具清冊(已保護儲存格)'!I54</f>
        <v>0</v>
      </c>
      <c r="J54" s="37">
        <f>'114-1領取文具清冊(已保護儲存格)'!J54</f>
        <v>0</v>
      </c>
      <c r="K54" s="37">
        <f>'114-1領取文具清冊(已保護儲存格)'!K54</f>
        <v>0</v>
      </c>
      <c r="L54" s="37">
        <f>'114-1領取文具清冊(已保護儲存格)'!L54</f>
        <v>0</v>
      </c>
      <c r="M54" s="37">
        <f>'114-1領取文具清冊(已保護儲存格)'!M54</f>
        <v>0</v>
      </c>
      <c r="N54" s="37">
        <f>'114-1領取文具清冊(已保護儲存格)'!N54</f>
        <v>0</v>
      </c>
      <c r="O54" s="37" t="str">
        <f>'114-1領取文具清冊(已保護儲存格)'!O54</f>
        <v>XX縣XX鄉XX村XX鄰XX路XX號XX樓</v>
      </c>
      <c r="P54" s="37">
        <f>'114-1領取文具清冊(已保護儲存格)'!P54</f>
        <v>0</v>
      </c>
      <c r="Q54" s="37">
        <f>'114-1領取文具清冊(已保護儲存格)'!Q54</f>
        <v>0</v>
      </c>
      <c r="R54" s="37">
        <f>'114-1領取文具清冊(已保護儲存格)'!R54</f>
        <v>0</v>
      </c>
      <c r="S54" s="37">
        <f>'114-1領取文具清冊(已保護儲存格)'!S54</f>
        <v>0</v>
      </c>
      <c r="T54" s="37">
        <f>'114-1領取文具清冊(已保護儲存格)'!T54</f>
        <v>0</v>
      </c>
      <c r="U54" s="37">
        <f>'114-1領取文具清冊(已保護儲存格)'!U54</f>
        <v>0</v>
      </c>
      <c r="V54" s="37">
        <f>'114-1領取文具清冊(已保護儲存格)'!V54</f>
        <v>0</v>
      </c>
      <c r="W54" s="37">
        <f>'114-1領取文具清冊(已保護儲存格)'!W54</f>
        <v>0</v>
      </c>
      <c r="X54" s="37">
        <f>'114-1領取文具清冊(已保護儲存格)'!X54</f>
        <v>0</v>
      </c>
      <c r="Y54" s="37">
        <f>'114-1領取文具清冊(已保護儲存格)'!Y54</f>
        <v>0</v>
      </c>
      <c r="Z54" s="37">
        <f>'114-1領取文具清冊(已保護儲存格)'!Z54</f>
        <v>0</v>
      </c>
      <c r="AA54" s="39"/>
    </row>
    <row r="55" spans="1:27" ht="49.2" customHeight="1">
      <c r="A55" s="37" t="str">
        <f t="shared" si="0"/>
        <v>114學年度第二學期</v>
      </c>
      <c r="B55" s="37">
        <f>'114-1領取文具清冊(已保護儲存格)'!B55</f>
        <v>0</v>
      </c>
      <c r="C55" s="37">
        <f>'114-1領取文具清冊(已保護儲存格)'!C55</f>
        <v>0</v>
      </c>
      <c r="D55" s="37" t="str">
        <f>'114-1領取文具清冊(已保護儲存格)'!D55</f>
        <v>50</v>
      </c>
      <c r="E55" s="37">
        <f>'114-1領取文具清冊(已保護儲存格)'!E55</f>
        <v>0</v>
      </c>
      <c r="F55" s="37">
        <f>'114-1領取文具清冊(已保護儲存格)'!F55</f>
        <v>0</v>
      </c>
      <c r="G55" s="37">
        <f>'114-1領取文具清冊(已保護儲存格)'!G55</f>
        <v>0</v>
      </c>
      <c r="H55" s="37">
        <f>'114-1領取文具清冊(已保護儲存格)'!H55</f>
        <v>0</v>
      </c>
      <c r="I55" s="37">
        <f>'114-1領取文具清冊(已保護儲存格)'!I55</f>
        <v>0</v>
      </c>
      <c r="J55" s="37">
        <f>'114-1領取文具清冊(已保護儲存格)'!J55</f>
        <v>0</v>
      </c>
      <c r="K55" s="37">
        <f>'114-1領取文具清冊(已保護儲存格)'!K55</f>
        <v>0</v>
      </c>
      <c r="L55" s="37">
        <f>'114-1領取文具清冊(已保護儲存格)'!L55</f>
        <v>0</v>
      </c>
      <c r="M55" s="37">
        <f>'114-1領取文具清冊(已保護儲存格)'!M55</f>
        <v>0</v>
      </c>
      <c r="N55" s="37">
        <f>'114-1領取文具清冊(已保護儲存格)'!N55</f>
        <v>0</v>
      </c>
      <c r="O55" s="37" t="str">
        <f>'114-1領取文具清冊(已保護儲存格)'!O55</f>
        <v>XX縣XX鄉XX村XX鄰XX路XX號XX樓</v>
      </c>
      <c r="P55" s="37">
        <f>'114-1領取文具清冊(已保護儲存格)'!P55</f>
        <v>0</v>
      </c>
      <c r="Q55" s="37">
        <f>'114-1領取文具清冊(已保護儲存格)'!Q55</f>
        <v>0</v>
      </c>
      <c r="R55" s="37">
        <f>'114-1領取文具清冊(已保護儲存格)'!R55</f>
        <v>0</v>
      </c>
      <c r="S55" s="37">
        <f>'114-1領取文具清冊(已保護儲存格)'!S55</f>
        <v>0</v>
      </c>
      <c r="T55" s="37">
        <f>'114-1領取文具清冊(已保護儲存格)'!T55</f>
        <v>0</v>
      </c>
      <c r="U55" s="37">
        <f>'114-1領取文具清冊(已保護儲存格)'!U55</f>
        <v>0</v>
      </c>
      <c r="V55" s="37">
        <f>'114-1領取文具清冊(已保護儲存格)'!V55</f>
        <v>0</v>
      </c>
      <c r="W55" s="37">
        <f>'114-1領取文具清冊(已保護儲存格)'!W55</f>
        <v>0</v>
      </c>
      <c r="X55" s="37">
        <f>'114-1領取文具清冊(已保護儲存格)'!X55</f>
        <v>0</v>
      </c>
      <c r="Y55" s="37">
        <f>'114-1領取文具清冊(已保護儲存格)'!Y55</f>
        <v>0</v>
      </c>
      <c r="Z55" s="37">
        <f>'114-1領取文具清冊(已保護儲存格)'!Z55</f>
        <v>0</v>
      </c>
      <c r="AA55" s="39"/>
    </row>
    <row r="56" spans="1:27" ht="51" customHeight="1">
      <c r="A56" s="39"/>
      <c r="B56" s="39"/>
      <c r="C56" s="39"/>
      <c r="D56" s="424" t="s">
        <v>163</v>
      </c>
      <c r="E56" s="425"/>
      <c r="F56" s="425"/>
      <c r="G56" s="425"/>
      <c r="H56" s="425"/>
      <c r="I56" s="425"/>
      <c r="J56" s="425"/>
      <c r="K56" s="425"/>
      <c r="L56" s="425"/>
      <c r="M56" s="425"/>
      <c r="N56" s="425"/>
      <c r="O56" s="426"/>
      <c r="P56" s="38">
        <f>COUNTIF(P6:P55,"&gt;0")</f>
        <v>0</v>
      </c>
      <c r="Q56" s="38">
        <f t="shared" ref="Q56:Z56" si="1">COUNTIF(Q6:Q55,"&gt;0")</f>
        <v>0</v>
      </c>
      <c r="R56" s="38">
        <f t="shared" si="1"/>
        <v>0</v>
      </c>
      <c r="S56" s="38">
        <f t="shared" si="1"/>
        <v>0</v>
      </c>
      <c r="T56" s="38">
        <f t="shared" si="1"/>
        <v>0</v>
      </c>
      <c r="U56" s="38">
        <f t="shared" si="1"/>
        <v>0</v>
      </c>
      <c r="V56" s="38">
        <f t="shared" si="1"/>
        <v>0</v>
      </c>
      <c r="W56" s="38">
        <f t="shared" si="1"/>
        <v>0</v>
      </c>
      <c r="X56" s="38">
        <f t="shared" si="1"/>
        <v>0</v>
      </c>
      <c r="Y56" s="38">
        <f t="shared" si="1"/>
        <v>0</v>
      </c>
      <c r="Z56" s="38">
        <f t="shared" si="1"/>
        <v>0</v>
      </c>
      <c r="AA56" s="39"/>
    </row>
  </sheetData>
  <sheetProtection password="CCC5" sheet="1" objects="1" scenarios="1" formatCells="0" formatColumns="0" formatRows="0" insertColumns="0" insertRows="0" insertHyperlinks="0" deleteColumns="0" deleteRows="0" selectLockedCells="1" sort="0"/>
  <mergeCells count="31">
    <mergeCell ref="D1:AA1"/>
    <mergeCell ref="D2:AA2"/>
    <mergeCell ref="D3:AA3"/>
    <mergeCell ref="A4:A5"/>
    <mergeCell ref="B4:B5"/>
    <mergeCell ref="C4:C5"/>
    <mergeCell ref="D4:D5"/>
    <mergeCell ref="E4:E5"/>
    <mergeCell ref="F4:F5"/>
    <mergeCell ref="G4:G5"/>
    <mergeCell ref="I4:I5"/>
    <mergeCell ref="J4:J5"/>
    <mergeCell ref="K4:K5"/>
    <mergeCell ref="L4:L5"/>
    <mergeCell ref="M4:M5"/>
    <mergeCell ref="Z4:Z5"/>
    <mergeCell ref="AA4:AA5"/>
    <mergeCell ref="D56:O56"/>
    <mergeCell ref="T4:T5"/>
    <mergeCell ref="U4:U5"/>
    <mergeCell ref="V4:V5"/>
    <mergeCell ref="W4:W5"/>
    <mergeCell ref="X4:X5"/>
    <mergeCell ref="Y4:Y5"/>
    <mergeCell ref="N4:N5"/>
    <mergeCell ref="O4:O5"/>
    <mergeCell ref="P4:P5"/>
    <mergeCell ref="Q4:Q5"/>
    <mergeCell ref="R4:R5"/>
    <mergeCell ref="S4:S5"/>
    <mergeCell ref="H4:H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1"/>
  <headerFooter scaleWithDoc="0">
    <oddHeader>&amp;C
&amp;G</oddHeader>
    <oddFooter>&amp;C
&amp;G</oddFooter>
  </headerFooter>
  <rowBreaks count="4" manualBreakCount="4">
    <brk id="14" min="3" max="26" man="1"/>
    <brk id="23" min="3" max="26" man="1"/>
    <brk id="32" min="3" max="26" man="1"/>
    <brk id="41" min="3" max="26"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工作表12">
    <tabColor theme="0" tint="-0.14999847407452621"/>
  </sheetPr>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P5" sqref="P5"/>
    </sheetView>
  </sheetViews>
  <sheetFormatPr defaultColWidth="8.88671875" defaultRowHeight="15"/>
  <cols>
    <col min="1" max="1" width="17.88671875" style="7" customWidth="1"/>
    <col min="2" max="2" width="20.21875" style="8" customWidth="1"/>
    <col min="3" max="3" width="12.33203125" style="7" customWidth="1"/>
    <col min="4" max="4" width="14.88671875" style="7" customWidth="1"/>
    <col min="5" max="5" width="15.77734375" style="7" customWidth="1"/>
    <col min="6" max="6" width="13.109375" style="7" customWidth="1"/>
    <col min="7" max="7" width="11.6640625" style="7" customWidth="1"/>
    <col min="8" max="8" width="14.109375" style="7" customWidth="1"/>
    <col min="9" max="9" width="15.44140625" style="7" customWidth="1"/>
    <col min="10" max="10" width="28.44140625" style="112" customWidth="1"/>
    <col min="11" max="11" width="20.88671875" style="8" customWidth="1"/>
    <col min="12" max="12" width="22.44140625" style="10" customWidth="1"/>
    <col min="13" max="13" width="22" style="7" customWidth="1"/>
    <col min="14" max="14" width="23" style="11" customWidth="1"/>
    <col min="15" max="15" width="21.21875" style="11" customWidth="1"/>
    <col min="16" max="16" width="22.77734375" style="11" customWidth="1"/>
    <col min="17" max="18" width="17.6640625" style="11" customWidth="1"/>
    <col min="19" max="20" width="21.21875" style="7" customWidth="1"/>
    <col min="21" max="21" width="16.6640625" style="7" customWidth="1"/>
    <col min="22" max="22" width="17" style="7" customWidth="1"/>
    <col min="23" max="23" width="14.77734375" style="7" customWidth="1"/>
    <col min="24" max="24" width="13" style="7" customWidth="1"/>
    <col min="25" max="25" width="16.88671875" style="12" customWidth="1"/>
    <col min="26" max="31" width="18" style="8" customWidth="1"/>
    <col min="32" max="16384" width="8.88671875" style="2"/>
  </cols>
  <sheetData>
    <row r="1" spans="1:31" ht="62.4" customHeight="1">
      <c r="A1" s="735" t="s">
        <v>0</v>
      </c>
      <c r="B1" s="736"/>
      <c r="C1" s="736"/>
      <c r="D1" s="736"/>
      <c r="E1" s="736"/>
      <c r="F1" s="736"/>
      <c r="G1" s="736"/>
      <c r="H1" s="736"/>
      <c r="I1" s="736"/>
      <c r="J1" s="736"/>
      <c r="K1" s="736"/>
      <c r="L1" s="736"/>
      <c r="M1" s="736"/>
      <c r="N1" s="602" t="s">
        <v>730</v>
      </c>
      <c r="O1" s="602"/>
      <c r="P1" s="602"/>
      <c r="Q1" s="602"/>
      <c r="R1" s="603"/>
      <c r="S1" s="604" t="s">
        <v>162</v>
      </c>
      <c r="T1" s="605"/>
      <c r="U1" s="605"/>
      <c r="V1" s="605"/>
      <c r="W1" s="605"/>
      <c r="X1" s="605"/>
      <c r="Y1" s="605"/>
      <c r="Z1" s="605"/>
      <c r="AA1" s="605"/>
      <c r="AB1" s="605"/>
      <c r="AC1" s="605"/>
      <c r="AD1" s="605"/>
      <c r="AE1" s="605"/>
    </row>
    <row r="2" spans="1:31" s="3" customFormat="1" ht="235.95" customHeight="1">
      <c r="A2" s="606" t="s">
        <v>1</v>
      </c>
      <c r="B2" s="606"/>
      <c r="C2" s="606"/>
      <c r="D2" s="606"/>
      <c r="E2" s="606"/>
      <c r="F2" s="606"/>
      <c r="G2" s="606"/>
      <c r="H2" s="606"/>
      <c r="I2" s="606"/>
      <c r="J2" s="606"/>
      <c r="K2" s="606"/>
      <c r="L2" s="606"/>
      <c r="M2" s="606"/>
      <c r="N2" s="607" t="s">
        <v>895</v>
      </c>
      <c r="O2" s="608"/>
      <c r="P2" s="608"/>
      <c r="Q2" s="609" t="s">
        <v>896</v>
      </c>
      <c r="R2" s="609"/>
      <c r="S2" s="610" t="s">
        <v>159</v>
      </c>
      <c r="T2" s="611"/>
      <c r="U2" s="611"/>
      <c r="V2" s="611"/>
      <c r="W2" s="611"/>
      <c r="X2" s="612"/>
      <c r="Y2" s="40" t="s">
        <v>160</v>
      </c>
      <c r="Z2" s="613" t="s">
        <v>689</v>
      </c>
      <c r="AA2" s="614"/>
      <c r="AB2" s="614"/>
      <c r="AC2" s="615" t="s">
        <v>690</v>
      </c>
      <c r="AD2" s="615"/>
      <c r="AE2" s="615"/>
    </row>
    <row r="3" spans="1:31" s="4" customFormat="1" ht="153.6" customHeight="1">
      <c r="A3" s="55"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751</v>
      </c>
      <c r="T3" s="87" t="s">
        <v>752</v>
      </c>
      <c r="U3" s="87" t="s">
        <v>753</v>
      </c>
      <c r="V3" s="88" t="s">
        <v>754</v>
      </c>
      <c r="W3" s="87" t="s">
        <v>755</v>
      </c>
      <c r="X3" s="89" t="s">
        <v>108</v>
      </c>
      <c r="Y3" s="90" t="s">
        <v>756</v>
      </c>
      <c r="Z3" s="91" t="s">
        <v>514</v>
      </c>
      <c r="AA3" s="91" t="s">
        <v>515</v>
      </c>
      <c r="AB3" s="92" t="s">
        <v>757</v>
      </c>
      <c r="AC3" s="93" t="s">
        <v>758</v>
      </c>
      <c r="AD3" s="93" t="s">
        <v>759</v>
      </c>
      <c r="AE3" s="93" t="s">
        <v>760</v>
      </c>
    </row>
    <row r="4" spans="1:31" s="163" customFormat="1" ht="46.95" customHeight="1">
      <c r="A4" s="148">
        <v>1</v>
      </c>
      <c r="B4" s="168">
        <f>'步驟1. 先填【114-1申請總表】第8列之B欄至CN欄'!G10</f>
        <v>0</v>
      </c>
      <c r="C4" s="114"/>
      <c r="D4" s="87">
        <v>1</v>
      </c>
      <c r="E4" s="87">
        <v>1</v>
      </c>
      <c r="F4" s="87">
        <v>0</v>
      </c>
      <c r="G4" s="114">
        <v>0</v>
      </c>
      <c r="H4" s="114">
        <v>0</v>
      </c>
      <c r="I4" s="87">
        <v>1</v>
      </c>
      <c r="J4" s="113" t="str">
        <f>'步驟1. 先填【114-1申請總表】第8列之B欄至CN欄'!C8</f>
        <v>國立彰化師範大學</v>
      </c>
      <c r="K4" s="113" t="s">
        <v>411</v>
      </c>
      <c r="L4" s="170"/>
      <c r="M4" s="143">
        <v>1</v>
      </c>
      <c r="N4" s="170"/>
      <c r="O4" s="170"/>
      <c r="P4" s="170"/>
      <c r="Q4" s="166">
        <v>0</v>
      </c>
      <c r="R4" s="170"/>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先填【114-1申請總表】第8列之B欄至CN欄'!$N$10="弱勢家庭子女",'步驟1. 先填【114-1申請總表】第8列之B欄至CN欄'!$N$10="弱勢家庭身障學生或身障人士子女")),U4*(G4=0)),"1","0")</f>
        <v>0</v>
      </c>
      <c r="W4" s="78" t="str">
        <f t="shared" ref="W4:W22" si="3">IF(U4*V4,"Y","N")</f>
        <v>N</v>
      </c>
      <c r="X4" s="620">
        <f>COUNTIF(U4:U22,"1")</f>
        <v>1</v>
      </c>
      <c r="Y4" s="623">
        <f>'步驟1. 先填【114-1申請總表】第8列之B欄至CN欄'!N10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6.95" customHeight="1">
      <c r="A5" s="143"/>
      <c r="B5" s="114"/>
      <c r="C5" s="114"/>
      <c r="D5" s="114"/>
      <c r="E5" s="114"/>
      <c r="F5" s="114"/>
      <c r="G5" s="114">
        <v>0</v>
      </c>
      <c r="H5" s="114">
        <v>0</v>
      </c>
      <c r="I5" s="114"/>
      <c r="J5" s="114"/>
      <c r="K5" s="114"/>
      <c r="L5" s="170"/>
      <c r="M5" s="143"/>
      <c r="N5" s="170"/>
      <c r="O5" s="170"/>
      <c r="P5" s="170"/>
      <c r="Q5" s="166">
        <v>0</v>
      </c>
      <c r="R5" s="170"/>
      <c r="S5" s="78" t="str">
        <f t="shared" si="0"/>
        <v>1</v>
      </c>
      <c r="T5" s="78" t="str">
        <f t="shared" si="1"/>
        <v>1</v>
      </c>
      <c r="U5" s="78" t="str">
        <f t="shared" si="2"/>
        <v>0</v>
      </c>
      <c r="V5" s="78" t="str">
        <f>IF(AND((OR('步驟1. 先填【114-1申請總表】第8列之B欄至CN欄'!$N$10="弱勢家庭子女",'步驟1. 先填【114-1申請總表】第8列之B欄至CN欄'!$N$10="弱勢家庭身障學生或身障人士子女")),U5*(G5=0)),"1","0")</f>
        <v>0</v>
      </c>
      <c r="W5" s="78" t="str">
        <f t="shared" si="3"/>
        <v>N</v>
      </c>
      <c r="X5" s="621"/>
      <c r="Y5" s="624"/>
      <c r="Z5" s="626"/>
      <c r="AA5" s="626"/>
      <c r="AB5" s="626"/>
      <c r="AC5" s="616"/>
      <c r="AD5" s="616"/>
      <c r="AE5" s="616"/>
    </row>
    <row r="6" spans="1:31" s="163" customFormat="1" ht="46.95" customHeight="1">
      <c r="A6" s="143"/>
      <c r="B6" s="114"/>
      <c r="C6" s="114"/>
      <c r="D6" s="114"/>
      <c r="E6" s="114"/>
      <c r="F6" s="114"/>
      <c r="G6" s="114">
        <v>0</v>
      </c>
      <c r="H6" s="114">
        <v>0</v>
      </c>
      <c r="I6" s="114"/>
      <c r="J6" s="114"/>
      <c r="K6" s="114"/>
      <c r="L6" s="170"/>
      <c r="M6" s="143"/>
      <c r="N6" s="170"/>
      <c r="O6" s="170"/>
      <c r="P6" s="170"/>
      <c r="Q6" s="166">
        <v>0</v>
      </c>
      <c r="R6" s="170"/>
      <c r="S6" s="78" t="str">
        <f t="shared" si="0"/>
        <v>1</v>
      </c>
      <c r="T6" s="78" t="str">
        <f t="shared" si="1"/>
        <v>1</v>
      </c>
      <c r="U6" s="78" t="str">
        <f t="shared" si="2"/>
        <v>0</v>
      </c>
      <c r="V6" s="78" t="str">
        <f>IF(AND((OR('步驟1. 先填【114-1申請總表】第8列之B欄至CN欄'!$N$10="弱勢家庭子女",'步驟1. 先填【114-1申請總表】第8列之B欄至CN欄'!$N$10="弱勢家庭身障學生或身障人士子女")),U6*(G6=0)),"1","0")</f>
        <v>0</v>
      </c>
      <c r="W6" s="78" t="str">
        <f t="shared" si="3"/>
        <v>N</v>
      </c>
      <c r="X6" s="621"/>
      <c r="Y6" s="624"/>
      <c r="Z6" s="626"/>
      <c r="AA6" s="626"/>
      <c r="AB6" s="626"/>
      <c r="AC6" s="616"/>
      <c r="AD6" s="616"/>
      <c r="AE6" s="616"/>
    </row>
    <row r="7" spans="1:31" s="163" customFormat="1" ht="46.95" customHeight="1">
      <c r="A7" s="143"/>
      <c r="B7" s="114"/>
      <c r="C7" s="114"/>
      <c r="D7" s="114"/>
      <c r="E7" s="114"/>
      <c r="F7" s="114"/>
      <c r="G7" s="114">
        <v>0</v>
      </c>
      <c r="H7" s="114">
        <v>0</v>
      </c>
      <c r="I7" s="114"/>
      <c r="J7" s="114"/>
      <c r="K7" s="114"/>
      <c r="L7" s="170"/>
      <c r="M7" s="143"/>
      <c r="N7" s="170"/>
      <c r="O7" s="170"/>
      <c r="P7" s="170"/>
      <c r="Q7" s="166">
        <v>0</v>
      </c>
      <c r="R7" s="170"/>
      <c r="S7" s="78" t="str">
        <f t="shared" si="0"/>
        <v>1</v>
      </c>
      <c r="T7" s="78" t="str">
        <f t="shared" si="1"/>
        <v>1</v>
      </c>
      <c r="U7" s="78" t="str">
        <f t="shared" si="2"/>
        <v>0</v>
      </c>
      <c r="V7" s="78" t="str">
        <f>IF(AND((OR('步驟1. 先填【114-1申請總表】第8列之B欄至CN欄'!$N$10="弱勢家庭子女",'步驟1. 先填【114-1申請總表】第8列之B欄至CN欄'!$N$10="弱勢家庭身障學生或身障人士子女")),U7*(G7=0)),"1","0")</f>
        <v>0</v>
      </c>
      <c r="W7" s="78" t="str">
        <f t="shared" si="3"/>
        <v>N</v>
      </c>
      <c r="X7" s="621"/>
      <c r="Y7" s="624"/>
      <c r="Z7" s="626"/>
      <c r="AA7" s="626"/>
      <c r="AB7" s="626"/>
      <c r="AC7" s="616"/>
      <c r="AD7" s="616"/>
      <c r="AE7" s="616"/>
    </row>
    <row r="8" spans="1:31" s="163" customFormat="1" ht="46.95" customHeight="1">
      <c r="A8" s="143"/>
      <c r="B8" s="114"/>
      <c r="C8" s="114"/>
      <c r="D8" s="114"/>
      <c r="E8" s="114"/>
      <c r="F8" s="114"/>
      <c r="G8" s="114">
        <v>0</v>
      </c>
      <c r="H8" s="114">
        <v>0</v>
      </c>
      <c r="I8" s="114"/>
      <c r="J8" s="114"/>
      <c r="K8" s="114"/>
      <c r="L8" s="170"/>
      <c r="M8" s="143"/>
      <c r="N8" s="170"/>
      <c r="O8" s="170"/>
      <c r="P8" s="170"/>
      <c r="Q8" s="166">
        <v>0</v>
      </c>
      <c r="R8" s="170"/>
      <c r="S8" s="78" t="str">
        <f t="shared" si="0"/>
        <v>1</v>
      </c>
      <c r="T8" s="78" t="str">
        <f t="shared" si="1"/>
        <v>1</v>
      </c>
      <c r="U8" s="78" t="str">
        <f t="shared" si="2"/>
        <v>0</v>
      </c>
      <c r="V8" s="78" t="str">
        <f>IF(AND((OR('步驟1. 先填【114-1申請總表】第8列之B欄至CN欄'!$N$10="弱勢家庭子女",'步驟1. 先填【114-1申請總表】第8列之B欄至CN欄'!$N$10="弱勢家庭身障學生或身障人士子女")),U8*(G8=0)),"1","0")</f>
        <v>0</v>
      </c>
      <c r="W8" s="78" t="str">
        <f t="shared" si="3"/>
        <v>N</v>
      </c>
      <c r="X8" s="621"/>
      <c r="Y8" s="624"/>
      <c r="Z8" s="626"/>
      <c r="AA8" s="626"/>
      <c r="AB8" s="626"/>
      <c r="AC8" s="616"/>
      <c r="AD8" s="616"/>
      <c r="AE8" s="616"/>
    </row>
    <row r="9" spans="1:31" s="163" customFormat="1" ht="46.95" customHeight="1">
      <c r="A9" s="143"/>
      <c r="B9" s="114"/>
      <c r="C9" s="114"/>
      <c r="D9" s="114"/>
      <c r="E9" s="114"/>
      <c r="F9" s="114"/>
      <c r="G9" s="114">
        <v>0</v>
      </c>
      <c r="H9" s="114">
        <v>0</v>
      </c>
      <c r="I9" s="114"/>
      <c r="J9" s="114"/>
      <c r="K9" s="114"/>
      <c r="L9" s="170"/>
      <c r="M9" s="143"/>
      <c r="N9" s="170"/>
      <c r="O9" s="170"/>
      <c r="P9" s="170"/>
      <c r="Q9" s="166">
        <v>0</v>
      </c>
      <c r="R9" s="170"/>
      <c r="S9" s="78" t="str">
        <f t="shared" si="0"/>
        <v>1</v>
      </c>
      <c r="T9" s="78" t="str">
        <f t="shared" si="1"/>
        <v>1</v>
      </c>
      <c r="U9" s="78" t="str">
        <f t="shared" si="2"/>
        <v>0</v>
      </c>
      <c r="V9" s="78" t="str">
        <f>IF(AND((OR('步驟1. 先填【114-1申請總表】第8列之B欄至CN欄'!$N$10="弱勢家庭子女",'步驟1. 先填【114-1申請總表】第8列之B欄至CN欄'!$N$10="弱勢家庭身障學生或身障人士子女")),U9*(G9=0)),"1","0")</f>
        <v>0</v>
      </c>
      <c r="W9" s="78" t="str">
        <f t="shared" si="3"/>
        <v>N</v>
      </c>
      <c r="X9" s="621"/>
      <c r="Y9" s="624"/>
      <c r="Z9" s="626"/>
      <c r="AA9" s="626"/>
      <c r="AB9" s="626"/>
      <c r="AC9" s="616"/>
      <c r="AD9" s="616"/>
      <c r="AE9" s="616"/>
    </row>
    <row r="10" spans="1:31" s="163" customFormat="1" ht="46.95" customHeight="1">
      <c r="A10" s="143"/>
      <c r="B10" s="114"/>
      <c r="C10" s="114"/>
      <c r="D10" s="114"/>
      <c r="E10" s="114"/>
      <c r="F10" s="114"/>
      <c r="G10" s="114">
        <v>0</v>
      </c>
      <c r="H10" s="114">
        <v>0</v>
      </c>
      <c r="I10" s="114"/>
      <c r="J10" s="114"/>
      <c r="K10" s="114"/>
      <c r="L10" s="170"/>
      <c r="M10" s="143"/>
      <c r="N10" s="170"/>
      <c r="O10" s="170"/>
      <c r="P10" s="170"/>
      <c r="Q10" s="166">
        <v>0</v>
      </c>
      <c r="R10" s="170"/>
      <c r="S10" s="78" t="str">
        <f t="shared" si="0"/>
        <v>1</v>
      </c>
      <c r="T10" s="78" t="str">
        <f t="shared" si="1"/>
        <v>1</v>
      </c>
      <c r="U10" s="78" t="str">
        <f t="shared" si="2"/>
        <v>0</v>
      </c>
      <c r="V10" s="78" t="str">
        <f>IF(AND((OR('步驟1. 先填【114-1申請總表】第8列之B欄至CN欄'!$N$10="弱勢家庭子女",'步驟1. 先填【114-1申請總表】第8列之B欄至CN欄'!$N$10="弱勢家庭身障學生或身障人士子女")),U10*(G10=0)),"1","0")</f>
        <v>0</v>
      </c>
      <c r="W10" s="78" t="str">
        <f t="shared" si="3"/>
        <v>N</v>
      </c>
      <c r="X10" s="621"/>
      <c r="Y10" s="624"/>
      <c r="Z10" s="626"/>
      <c r="AA10" s="626"/>
      <c r="AB10" s="626"/>
      <c r="AC10" s="616"/>
      <c r="AD10" s="616"/>
      <c r="AE10" s="616"/>
    </row>
    <row r="11" spans="1:31" s="163" customFormat="1" ht="46.95" customHeight="1">
      <c r="A11" s="143"/>
      <c r="B11" s="114"/>
      <c r="C11" s="114"/>
      <c r="D11" s="114"/>
      <c r="E11" s="114"/>
      <c r="F11" s="114"/>
      <c r="G11" s="114">
        <v>0</v>
      </c>
      <c r="H11" s="114">
        <v>0</v>
      </c>
      <c r="I11" s="114"/>
      <c r="J11" s="114"/>
      <c r="K11" s="114"/>
      <c r="L11" s="170"/>
      <c r="M11" s="143"/>
      <c r="N11" s="170"/>
      <c r="O11" s="170"/>
      <c r="P11" s="170"/>
      <c r="Q11" s="166">
        <v>0</v>
      </c>
      <c r="R11" s="170"/>
      <c r="S11" s="78" t="str">
        <f t="shared" si="0"/>
        <v>1</v>
      </c>
      <c r="T11" s="78" t="str">
        <f t="shared" si="1"/>
        <v>1</v>
      </c>
      <c r="U11" s="78" t="str">
        <f t="shared" si="2"/>
        <v>0</v>
      </c>
      <c r="V11" s="78" t="str">
        <f>IF(AND((OR('步驟1. 先填【114-1申請總表】第8列之B欄至CN欄'!$N$10="弱勢家庭子女",'步驟1. 先填【114-1申請總表】第8列之B欄至CN欄'!$N$10="弱勢家庭身障學生或身障人士子女")),U11*(G11=0)),"1","0")</f>
        <v>0</v>
      </c>
      <c r="W11" s="78" t="str">
        <f t="shared" si="3"/>
        <v>N</v>
      </c>
      <c r="X11" s="621"/>
      <c r="Y11" s="624"/>
      <c r="Z11" s="626"/>
      <c r="AA11" s="626"/>
      <c r="AB11" s="626"/>
      <c r="AC11" s="616"/>
      <c r="AD11" s="616"/>
      <c r="AE11" s="616"/>
    </row>
    <row r="12" spans="1:31" s="163" customFormat="1" ht="46.95" customHeight="1">
      <c r="A12" s="143"/>
      <c r="B12" s="114"/>
      <c r="C12" s="114"/>
      <c r="D12" s="114"/>
      <c r="E12" s="114"/>
      <c r="F12" s="114"/>
      <c r="G12" s="114">
        <v>0</v>
      </c>
      <c r="H12" s="114">
        <v>0</v>
      </c>
      <c r="I12" s="114"/>
      <c r="J12" s="114"/>
      <c r="K12" s="114"/>
      <c r="L12" s="170"/>
      <c r="M12" s="143"/>
      <c r="N12" s="170"/>
      <c r="O12" s="170"/>
      <c r="P12" s="170"/>
      <c r="Q12" s="166">
        <v>0</v>
      </c>
      <c r="R12" s="170"/>
      <c r="S12" s="78" t="str">
        <f t="shared" si="0"/>
        <v>1</v>
      </c>
      <c r="T12" s="78" t="str">
        <f t="shared" si="1"/>
        <v>1</v>
      </c>
      <c r="U12" s="78" t="str">
        <f t="shared" si="2"/>
        <v>0</v>
      </c>
      <c r="V12" s="78" t="str">
        <f>IF(AND((OR('步驟1. 先填【114-1申請總表】第8列之B欄至CN欄'!$N$10="弱勢家庭子女",'步驟1. 先填【114-1申請總表】第8列之B欄至CN欄'!$N$10="弱勢家庭身障學生或身障人士子女")),U12*(G12=0)),"1","0")</f>
        <v>0</v>
      </c>
      <c r="W12" s="78" t="str">
        <f t="shared" si="3"/>
        <v>N</v>
      </c>
      <c r="X12" s="621"/>
      <c r="Y12" s="624"/>
      <c r="Z12" s="626"/>
      <c r="AA12" s="626"/>
      <c r="AB12" s="626"/>
      <c r="AC12" s="616"/>
      <c r="AD12" s="616"/>
      <c r="AE12" s="616"/>
    </row>
    <row r="13" spans="1:31" s="163" customFormat="1" ht="46.95" customHeight="1">
      <c r="A13" s="143"/>
      <c r="B13" s="114"/>
      <c r="C13" s="114"/>
      <c r="D13" s="114"/>
      <c r="E13" s="114"/>
      <c r="F13" s="114"/>
      <c r="G13" s="114">
        <v>0</v>
      </c>
      <c r="H13" s="114">
        <v>0</v>
      </c>
      <c r="I13" s="114"/>
      <c r="J13" s="114"/>
      <c r="K13" s="114"/>
      <c r="L13" s="170"/>
      <c r="M13" s="143"/>
      <c r="N13" s="170"/>
      <c r="O13" s="170"/>
      <c r="P13" s="170"/>
      <c r="Q13" s="166">
        <v>0</v>
      </c>
      <c r="R13" s="170"/>
      <c r="S13" s="78" t="str">
        <f t="shared" si="0"/>
        <v>1</v>
      </c>
      <c r="T13" s="78" t="str">
        <f t="shared" si="1"/>
        <v>1</v>
      </c>
      <c r="U13" s="78" t="str">
        <f t="shared" si="2"/>
        <v>0</v>
      </c>
      <c r="V13" s="78" t="str">
        <f>IF(AND((OR('步驟1. 先填【114-1申請總表】第8列之B欄至CN欄'!$N$10="弱勢家庭子女",'步驟1. 先填【114-1申請總表】第8列之B欄至CN欄'!$N$10="弱勢家庭身障學生或身障人士子女")),U13*(G13=0)),"1","0")</f>
        <v>0</v>
      </c>
      <c r="W13" s="78" t="str">
        <f t="shared" si="3"/>
        <v>N</v>
      </c>
      <c r="X13" s="621"/>
      <c r="Y13" s="624"/>
      <c r="Z13" s="626"/>
      <c r="AA13" s="626"/>
      <c r="AB13" s="626"/>
      <c r="AC13" s="616"/>
      <c r="AD13" s="616"/>
      <c r="AE13" s="616"/>
    </row>
    <row r="14" spans="1:31" s="163" customFormat="1" ht="46.95" customHeight="1">
      <c r="A14" s="143"/>
      <c r="B14" s="114"/>
      <c r="C14" s="114"/>
      <c r="D14" s="114"/>
      <c r="E14" s="114"/>
      <c r="F14" s="114"/>
      <c r="G14" s="114">
        <v>0</v>
      </c>
      <c r="H14" s="114">
        <v>0</v>
      </c>
      <c r="I14" s="114"/>
      <c r="J14" s="114"/>
      <c r="K14" s="114"/>
      <c r="L14" s="170"/>
      <c r="M14" s="143"/>
      <c r="N14" s="170"/>
      <c r="O14" s="170"/>
      <c r="P14" s="170"/>
      <c r="Q14" s="166">
        <v>0</v>
      </c>
      <c r="R14" s="170"/>
      <c r="S14" s="78" t="str">
        <f t="shared" si="0"/>
        <v>1</v>
      </c>
      <c r="T14" s="78" t="str">
        <f t="shared" si="1"/>
        <v>1</v>
      </c>
      <c r="U14" s="78" t="str">
        <f t="shared" si="2"/>
        <v>0</v>
      </c>
      <c r="V14" s="78" t="str">
        <f>IF(AND((OR('步驟1. 先填【114-1申請總表】第8列之B欄至CN欄'!$N$10="弱勢家庭子女",'步驟1. 先填【114-1申請總表】第8列之B欄至CN欄'!$N$10="弱勢家庭身障學生或身障人士子女")),U14*(G14=0)),"1","0")</f>
        <v>0</v>
      </c>
      <c r="W14" s="78" t="str">
        <f t="shared" si="3"/>
        <v>N</v>
      </c>
      <c r="X14" s="621"/>
      <c r="Y14" s="624"/>
      <c r="Z14" s="626"/>
      <c r="AA14" s="626"/>
      <c r="AB14" s="626"/>
      <c r="AC14" s="616"/>
      <c r="AD14" s="616"/>
      <c r="AE14" s="616"/>
    </row>
    <row r="15" spans="1:31" s="163" customFormat="1" ht="46.95" customHeight="1">
      <c r="A15" s="143"/>
      <c r="B15" s="114"/>
      <c r="C15" s="114"/>
      <c r="D15" s="114"/>
      <c r="E15" s="114"/>
      <c r="F15" s="114"/>
      <c r="G15" s="114">
        <v>0</v>
      </c>
      <c r="H15" s="114">
        <v>0</v>
      </c>
      <c r="I15" s="114"/>
      <c r="J15" s="114"/>
      <c r="K15" s="114"/>
      <c r="L15" s="170"/>
      <c r="M15" s="143"/>
      <c r="N15" s="170"/>
      <c r="O15" s="170"/>
      <c r="P15" s="170"/>
      <c r="Q15" s="166">
        <v>0</v>
      </c>
      <c r="R15" s="170"/>
      <c r="S15" s="78" t="str">
        <f t="shared" si="0"/>
        <v>1</v>
      </c>
      <c r="T15" s="78" t="str">
        <f t="shared" si="1"/>
        <v>1</v>
      </c>
      <c r="U15" s="78" t="str">
        <f t="shared" si="2"/>
        <v>0</v>
      </c>
      <c r="V15" s="78" t="str">
        <f>IF(AND((OR('步驟1. 先填【114-1申請總表】第8列之B欄至CN欄'!$N$10="弱勢家庭子女",'步驟1. 先填【114-1申請總表】第8列之B欄至CN欄'!$N$10="弱勢家庭身障學生或身障人士子女")),U15*(G15=0)),"1","0")</f>
        <v>0</v>
      </c>
      <c r="W15" s="78" t="str">
        <f t="shared" si="3"/>
        <v>N</v>
      </c>
      <c r="X15" s="621"/>
      <c r="Y15" s="624"/>
      <c r="Z15" s="626"/>
      <c r="AA15" s="626"/>
      <c r="AB15" s="626"/>
      <c r="AC15" s="616"/>
      <c r="AD15" s="616"/>
      <c r="AE15" s="616"/>
    </row>
    <row r="16" spans="1:31" s="163" customFormat="1" ht="46.95" customHeight="1">
      <c r="A16" s="143"/>
      <c r="B16" s="114"/>
      <c r="C16" s="114"/>
      <c r="D16" s="114"/>
      <c r="E16" s="114"/>
      <c r="F16" s="114"/>
      <c r="G16" s="114">
        <v>0</v>
      </c>
      <c r="H16" s="114">
        <v>0</v>
      </c>
      <c r="I16" s="114"/>
      <c r="J16" s="114"/>
      <c r="K16" s="114"/>
      <c r="L16" s="170"/>
      <c r="M16" s="143"/>
      <c r="N16" s="170"/>
      <c r="O16" s="170"/>
      <c r="P16" s="170"/>
      <c r="Q16" s="166">
        <v>0</v>
      </c>
      <c r="R16" s="170"/>
      <c r="S16" s="78" t="str">
        <f t="shared" si="0"/>
        <v>1</v>
      </c>
      <c r="T16" s="78" t="str">
        <f t="shared" si="1"/>
        <v>1</v>
      </c>
      <c r="U16" s="78" t="str">
        <f t="shared" si="2"/>
        <v>0</v>
      </c>
      <c r="V16" s="78" t="str">
        <f>IF(AND((OR('步驟1. 先填【114-1申請總表】第8列之B欄至CN欄'!$N$10="弱勢家庭子女",'步驟1. 先填【114-1申請總表】第8列之B欄至CN欄'!$N$10="弱勢家庭身障學生或身障人士子女")),U16*(G16=0)),"1","0")</f>
        <v>0</v>
      </c>
      <c r="W16" s="78" t="str">
        <f t="shared" si="3"/>
        <v>N</v>
      </c>
      <c r="X16" s="621"/>
      <c r="Y16" s="624"/>
      <c r="Z16" s="626"/>
      <c r="AA16" s="626"/>
      <c r="AB16" s="626"/>
      <c r="AC16" s="616"/>
      <c r="AD16" s="616"/>
      <c r="AE16" s="616"/>
    </row>
    <row r="17" spans="1:31" s="163" customFormat="1" ht="46.95" customHeight="1">
      <c r="A17" s="143"/>
      <c r="B17" s="114"/>
      <c r="C17" s="114"/>
      <c r="D17" s="114"/>
      <c r="E17" s="114"/>
      <c r="F17" s="114"/>
      <c r="G17" s="114">
        <v>0</v>
      </c>
      <c r="H17" s="114">
        <v>0</v>
      </c>
      <c r="I17" s="114"/>
      <c r="J17" s="114"/>
      <c r="K17" s="114"/>
      <c r="L17" s="170"/>
      <c r="M17" s="143"/>
      <c r="N17" s="170"/>
      <c r="O17" s="170"/>
      <c r="P17" s="170"/>
      <c r="Q17" s="166">
        <v>0</v>
      </c>
      <c r="R17" s="170"/>
      <c r="S17" s="78" t="str">
        <f t="shared" si="0"/>
        <v>1</v>
      </c>
      <c r="T17" s="78" t="str">
        <f t="shared" si="1"/>
        <v>1</v>
      </c>
      <c r="U17" s="78" t="str">
        <f t="shared" si="2"/>
        <v>0</v>
      </c>
      <c r="V17" s="78" t="str">
        <f>IF(AND((OR('步驟1. 先填【114-1申請總表】第8列之B欄至CN欄'!$N$10="弱勢家庭子女",'步驟1. 先填【114-1申請總表】第8列之B欄至CN欄'!$N$10="弱勢家庭身障學生或身障人士子女")),U17*(G17=0)),"1","0")</f>
        <v>0</v>
      </c>
      <c r="W17" s="78" t="str">
        <f t="shared" si="3"/>
        <v>N</v>
      </c>
      <c r="X17" s="621"/>
      <c r="Y17" s="624"/>
      <c r="Z17" s="626"/>
      <c r="AA17" s="626"/>
      <c r="AB17" s="626"/>
      <c r="AC17" s="616"/>
      <c r="AD17" s="616"/>
      <c r="AE17" s="616"/>
    </row>
    <row r="18" spans="1:31" s="163" customFormat="1" ht="46.95" customHeight="1">
      <c r="A18" s="143"/>
      <c r="B18" s="114"/>
      <c r="C18" s="114"/>
      <c r="D18" s="114"/>
      <c r="E18" s="114"/>
      <c r="F18" s="114"/>
      <c r="G18" s="114">
        <v>0</v>
      </c>
      <c r="H18" s="114">
        <v>0</v>
      </c>
      <c r="I18" s="114"/>
      <c r="J18" s="114"/>
      <c r="K18" s="114"/>
      <c r="L18" s="170"/>
      <c r="M18" s="143"/>
      <c r="N18" s="170"/>
      <c r="O18" s="170"/>
      <c r="P18" s="170"/>
      <c r="Q18" s="166">
        <v>0</v>
      </c>
      <c r="R18" s="170"/>
      <c r="S18" s="78" t="str">
        <f t="shared" si="0"/>
        <v>1</v>
      </c>
      <c r="T18" s="78" t="str">
        <f t="shared" si="1"/>
        <v>1</v>
      </c>
      <c r="U18" s="78" t="str">
        <f t="shared" si="2"/>
        <v>0</v>
      </c>
      <c r="V18" s="78" t="str">
        <f>IF(AND((OR('步驟1. 先填【114-1申請總表】第8列之B欄至CN欄'!$N$10="弱勢家庭子女",'步驟1. 先填【114-1申請總表】第8列之B欄至CN欄'!$N$10="弱勢家庭身障學生或身障人士子女")),U18*(G18=0)),"1","0")</f>
        <v>0</v>
      </c>
      <c r="W18" s="78" t="str">
        <f t="shared" si="3"/>
        <v>N</v>
      </c>
      <c r="X18" s="621"/>
      <c r="Y18" s="624"/>
      <c r="Z18" s="626"/>
      <c r="AA18" s="626"/>
      <c r="AB18" s="626"/>
      <c r="AC18" s="616"/>
      <c r="AD18" s="616"/>
      <c r="AE18" s="616"/>
    </row>
    <row r="19" spans="1:31" s="163" customFormat="1" ht="46.95" customHeight="1">
      <c r="A19" s="143"/>
      <c r="B19" s="114"/>
      <c r="C19" s="114"/>
      <c r="D19" s="114"/>
      <c r="E19" s="114"/>
      <c r="F19" s="114"/>
      <c r="G19" s="114">
        <v>0</v>
      </c>
      <c r="H19" s="114">
        <v>0</v>
      </c>
      <c r="I19" s="114"/>
      <c r="J19" s="114"/>
      <c r="K19" s="114"/>
      <c r="L19" s="170"/>
      <c r="M19" s="143"/>
      <c r="N19" s="170"/>
      <c r="O19" s="170"/>
      <c r="P19" s="170"/>
      <c r="Q19" s="166">
        <v>0</v>
      </c>
      <c r="R19" s="170"/>
      <c r="S19" s="78" t="str">
        <f t="shared" si="0"/>
        <v>1</v>
      </c>
      <c r="T19" s="78" t="str">
        <f t="shared" si="1"/>
        <v>1</v>
      </c>
      <c r="U19" s="78" t="str">
        <f t="shared" si="2"/>
        <v>0</v>
      </c>
      <c r="V19" s="78" t="str">
        <f>IF(AND((OR('步驟1. 先填【114-1申請總表】第8列之B欄至CN欄'!$N$10="弱勢家庭子女",'步驟1. 先填【114-1申請總表】第8列之B欄至CN欄'!$N$10="弱勢家庭身障學生或身障人士子女")),U19*(G19=0)),"1","0")</f>
        <v>0</v>
      </c>
      <c r="W19" s="78" t="str">
        <f t="shared" si="3"/>
        <v>N</v>
      </c>
      <c r="X19" s="621"/>
      <c r="Y19" s="624"/>
      <c r="Z19" s="626"/>
      <c r="AA19" s="626"/>
      <c r="AB19" s="626"/>
      <c r="AC19" s="616"/>
      <c r="AD19" s="616"/>
      <c r="AE19" s="616"/>
    </row>
    <row r="20" spans="1:31" s="163" customFormat="1" ht="49.95" customHeight="1">
      <c r="A20" s="143"/>
      <c r="B20" s="114"/>
      <c r="C20" s="114"/>
      <c r="D20" s="114"/>
      <c r="E20" s="114"/>
      <c r="F20" s="114"/>
      <c r="G20" s="114">
        <v>0</v>
      </c>
      <c r="H20" s="114">
        <v>0</v>
      </c>
      <c r="I20" s="114"/>
      <c r="J20" s="114"/>
      <c r="K20" s="114"/>
      <c r="L20" s="170"/>
      <c r="M20" s="143"/>
      <c r="N20" s="170"/>
      <c r="O20" s="170"/>
      <c r="P20" s="170"/>
      <c r="Q20" s="166">
        <v>0</v>
      </c>
      <c r="R20" s="170"/>
      <c r="S20" s="78" t="str">
        <f t="shared" si="0"/>
        <v>1</v>
      </c>
      <c r="T20" s="78" t="str">
        <f t="shared" si="1"/>
        <v>1</v>
      </c>
      <c r="U20" s="78" t="str">
        <f t="shared" si="2"/>
        <v>0</v>
      </c>
      <c r="V20" s="78" t="str">
        <f>IF(AND((OR('步驟1. 先填【114-1申請總表】第8列之B欄至CN欄'!$N$10="弱勢家庭子女",'步驟1. 先填【114-1申請總表】第8列之B欄至CN欄'!$N$10="弱勢家庭身障學生或身障人士子女")),U20*(G20=0)),"1","0")</f>
        <v>0</v>
      </c>
      <c r="W20" s="78" t="str">
        <f t="shared" si="3"/>
        <v>N</v>
      </c>
      <c r="X20" s="621"/>
      <c r="Y20" s="624"/>
      <c r="Z20" s="626"/>
      <c r="AA20" s="626"/>
      <c r="AB20" s="626"/>
      <c r="AC20" s="616"/>
      <c r="AD20" s="616"/>
      <c r="AE20" s="616"/>
    </row>
    <row r="21" spans="1:31" s="163" customFormat="1" ht="49.95" customHeight="1">
      <c r="A21" s="143"/>
      <c r="B21" s="114"/>
      <c r="C21" s="114"/>
      <c r="D21" s="114"/>
      <c r="E21" s="114"/>
      <c r="F21" s="114"/>
      <c r="G21" s="114">
        <v>0</v>
      </c>
      <c r="H21" s="114">
        <v>0</v>
      </c>
      <c r="I21" s="114"/>
      <c r="J21" s="114"/>
      <c r="K21" s="114"/>
      <c r="L21" s="170"/>
      <c r="M21" s="143"/>
      <c r="N21" s="170"/>
      <c r="O21" s="170"/>
      <c r="P21" s="170"/>
      <c r="Q21" s="166">
        <v>0</v>
      </c>
      <c r="R21" s="170"/>
      <c r="S21" s="78" t="str">
        <f t="shared" si="0"/>
        <v>1</v>
      </c>
      <c r="T21" s="78" t="str">
        <f t="shared" si="1"/>
        <v>1</v>
      </c>
      <c r="U21" s="78" t="str">
        <f t="shared" si="2"/>
        <v>0</v>
      </c>
      <c r="V21" s="78" t="str">
        <f>IF(AND((OR('步驟1. 先填【114-1申請總表】第8列之B欄至CN欄'!$N$10="弱勢家庭子女",'步驟1. 先填【114-1申請總表】第8列之B欄至CN欄'!$N$10="弱勢家庭身障學生或身障人士子女")),U21*(G21=0)),"1","0")</f>
        <v>0</v>
      </c>
      <c r="W21" s="78" t="str">
        <f t="shared" si="3"/>
        <v>N</v>
      </c>
      <c r="X21" s="621"/>
      <c r="Y21" s="624"/>
      <c r="Z21" s="626"/>
      <c r="AA21" s="626"/>
      <c r="AB21" s="626"/>
      <c r="AC21" s="616"/>
      <c r="AD21" s="616"/>
      <c r="AE21" s="616"/>
    </row>
    <row r="22" spans="1:31" s="163" customFormat="1" ht="49.95" customHeight="1">
      <c r="A22" s="143"/>
      <c r="B22" s="114"/>
      <c r="C22" s="114"/>
      <c r="D22" s="114"/>
      <c r="E22" s="114"/>
      <c r="F22" s="114"/>
      <c r="G22" s="114">
        <v>0</v>
      </c>
      <c r="H22" s="114">
        <v>0</v>
      </c>
      <c r="I22" s="114"/>
      <c r="J22" s="114"/>
      <c r="K22" s="114"/>
      <c r="L22" s="170"/>
      <c r="M22" s="143"/>
      <c r="N22" s="170"/>
      <c r="O22" s="170"/>
      <c r="P22" s="170"/>
      <c r="Q22" s="166">
        <v>0</v>
      </c>
      <c r="R22" s="170"/>
      <c r="S22" s="78" t="str">
        <f t="shared" si="0"/>
        <v>1</v>
      </c>
      <c r="T22" s="78" t="str">
        <f t="shared" si="1"/>
        <v>1</v>
      </c>
      <c r="U22" s="78" t="str">
        <f t="shared" si="2"/>
        <v>0</v>
      </c>
      <c r="V22" s="78" t="str">
        <f>IF(AND((OR('步驟1. 先填【114-1申請總表】第8列之B欄至CN欄'!$N$10="弱勢家庭子女",'步驟1. 先填【114-1申請總表】第8列之B欄至CN欄'!$N$10="弱勢家庭身障學生或身障人士子女")),U22*(G22=0)),"1","0")</f>
        <v>0</v>
      </c>
      <c r="W22" s="78" t="str">
        <f t="shared" si="3"/>
        <v>N</v>
      </c>
      <c r="X22" s="622"/>
      <c r="Y22" s="625"/>
      <c r="Z22" s="626"/>
      <c r="AA22" s="626"/>
      <c r="AB22" s="626"/>
      <c r="AC22" s="616"/>
      <c r="AD22" s="616"/>
      <c r="AE22" s="616"/>
    </row>
    <row r="23" spans="1:31" s="164" customFormat="1" ht="45" customHeight="1">
      <c r="A23" s="617" t="s">
        <v>502</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0" priority="9" operator="containsText" text="0">
      <formula>NOT(ISERROR(SEARCH("0",S4)))</formula>
    </cfRule>
  </conditionalFormatting>
  <conditionalFormatting sqref="U4:U22">
    <cfRule type="containsText" dxfId="289" priority="8" operator="containsText" text="0">
      <formula>NOT(ISERROR(SEARCH("0",U4)))</formula>
    </cfRule>
  </conditionalFormatting>
  <conditionalFormatting sqref="V4:V22">
    <cfRule type="containsText" dxfId="288" priority="7" operator="containsText" text="1">
      <formula>NOT(ISERROR(SEARCH("1",V4)))</formula>
    </cfRule>
  </conditionalFormatting>
  <conditionalFormatting sqref="W4:W22 A23">
    <cfRule type="containsText" dxfId="287" priority="6" operator="containsText" text="Y">
      <formula>NOT(ISERROR(SEARCH("Y",A4)))</formula>
    </cfRule>
  </conditionalFormatting>
  <conditionalFormatting sqref="AC4:AE4">
    <cfRule type="cellIs" dxfId="286" priority="4" stopIfTrue="1" operator="equal">
      <formula>"身份空白"</formula>
    </cfRule>
    <cfRule type="cellIs" dxfId="28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300-000000000000}"/>
    <dataValidation type="list" allowBlank="1" showInputMessage="1" showErrorMessage="1" sqref="A5:A22" xr:uid="{00000000-0002-0000-1300-000001000000}">
      <formula1>$A$26:$A$53</formula1>
    </dataValidation>
    <dataValidation type="list" allowBlank="1" showInputMessage="1" showErrorMessage="1" sqref="K4:K22" xr:uid="{00000000-0002-0000-1300-000002000000}">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工作表13"/>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6.44140625" style="7" customWidth="1"/>
    <col min="2" max="2" width="16.6640625" style="8" customWidth="1"/>
    <col min="3" max="3" width="12.44140625" style="7" customWidth="1"/>
    <col min="4" max="8" width="14.77734375" style="7" customWidth="1"/>
    <col min="9" max="9" width="13.6640625" style="7" customWidth="1"/>
    <col min="10" max="10" width="17.88671875" style="112" customWidth="1"/>
    <col min="11" max="11" width="16.88671875" style="8" customWidth="1"/>
    <col min="12" max="12" width="16.44140625" style="10" customWidth="1"/>
    <col min="13" max="13" width="19.88671875" style="7" customWidth="1"/>
    <col min="14" max="14" width="19.21875" style="11" customWidth="1"/>
    <col min="15" max="15" width="19" style="11" customWidth="1"/>
    <col min="16" max="16" width="18.33203125" style="11" customWidth="1"/>
    <col min="17" max="18" width="17.77734375" style="11" customWidth="1"/>
    <col min="19" max="20" width="20.88671875" style="7" customWidth="1"/>
    <col min="21" max="21" width="17.21875" style="7" customWidth="1"/>
    <col min="22" max="22" width="21.6640625" style="7" customWidth="1"/>
    <col min="23" max="23" width="16" style="7" customWidth="1"/>
    <col min="24" max="24" width="14.109375" style="7" customWidth="1"/>
    <col min="25" max="25" width="17.77734375" style="12" customWidth="1"/>
    <col min="26" max="31" width="20" style="120"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162</v>
      </c>
      <c r="T1" s="605"/>
      <c r="U1" s="605"/>
      <c r="V1" s="605"/>
      <c r="W1" s="605"/>
      <c r="X1" s="605"/>
      <c r="Y1" s="605"/>
      <c r="Z1" s="605"/>
      <c r="AA1" s="605"/>
      <c r="AB1" s="605"/>
      <c r="AC1" s="605"/>
      <c r="AD1" s="605"/>
      <c r="AE1" s="605"/>
    </row>
    <row r="2" spans="1:31" s="3" customFormat="1" ht="213.6"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38"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1" customFormat="1" ht="49.95" customHeight="1">
      <c r="A4" s="144">
        <v>1</v>
      </c>
      <c r="B4" s="147">
        <f>'步驟1. 先填【114-1申請總表】第8列之B欄至CN欄'!G11</f>
        <v>0</v>
      </c>
      <c r="C4" s="114"/>
      <c r="D4" s="113">
        <v>1</v>
      </c>
      <c r="E4" s="113">
        <v>1</v>
      </c>
      <c r="F4" s="113">
        <v>0</v>
      </c>
      <c r="G4" s="114">
        <v>0</v>
      </c>
      <c r="H4" s="114">
        <v>0</v>
      </c>
      <c r="I4" s="113">
        <v>1</v>
      </c>
      <c r="J4" s="113" t="str">
        <f>'步驟1. 先填【114-1申請總表】第8列之B欄至CN欄'!C8</f>
        <v>國立彰化師範大學</v>
      </c>
      <c r="K4" s="113" t="s">
        <v>411</v>
      </c>
      <c r="L4" s="172"/>
      <c r="M4" s="143">
        <v>1</v>
      </c>
      <c r="N4" s="172"/>
      <c r="O4" s="172"/>
      <c r="P4" s="172"/>
      <c r="Q4" s="172">
        <v>0</v>
      </c>
      <c r="R4" s="172"/>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先填【114-1申請總表】第8列之B欄至CN欄'!$N$11="弱勢家庭子女",'步驟1. 先填【114-1申請總表】第8列之B欄至CN欄'!$N$11="弱勢家庭身障學生或身障人士子女")),U4*(G4=0)),"1","0")</f>
        <v>0</v>
      </c>
      <c r="W4" s="148" t="str">
        <f t="shared" ref="W4:W22" si="3">IF(U4*V4,"Y","N")</f>
        <v>N</v>
      </c>
      <c r="X4" s="745">
        <f>COUNTIF(U4:U22,"1")</f>
        <v>1</v>
      </c>
      <c r="Y4" s="623">
        <f>'步驟1. 先填【114-1申請總表】第8列之B欄至CN欄'!N11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72"/>
      <c r="M5" s="143"/>
      <c r="N5" s="172"/>
      <c r="O5" s="172"/>
      <c r="P5" s="172"/>
      <c r="Q5" s="172">
        <v>0</v>
      </c>
      <c r="R5" s="172"/>
      <c r="S5" s="148" t="str">
        <f t="shared" si="0"/>
        <v>1</v>
      </c>
      <c r="T5" s="148" t="str">
        <f t="shared" si="1"/>
        <v>1</v>
      </c>
      <c r="U5" s="148" t="str">
        <f t="shared" si="2"/>
        <v>0</v>
      </c>
      <c r="V5" s="148" t="str">
        <f>IF(AND((OR('步驟1. 先填【114-1申請總表】第8列之B欄至CN欄'!$N$11="弱勢家庭子女",'步驟1. 先填【114-1申請總表】第8列之B欄至CN欄'!$N$11="弱勢家庭身障學生或身障人士子女")),U5*(G5=0)),"1","0")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72"/>
      <c r="M6" s="143"/>
      <c r="N6" s="172"/>
      <c r="O6" s="172"/>
      <c r="P6" s="172"/>
      <c r="Q6" s="172">
        <v>0</v>
      </c>
      <c r="R6" s="172"/>
      <c r="S6" s="148" t="str">
        <f t="shared" si="0"/>
        <v>1</v>
      </c>
      <c r="T6" s="148" t="str">
        <f t="shared" si="1"/>
        <v>1</v>
      </c>
      <c r="U6" s="148" t="str">
        <f t="shared" si="2"/>
        <v>0</v>
      </c>
      <c r="V6" s="148" t="str">
        <f>IF(AND((OR('步驟1. 先填【114-1申請總表】第8列之B欄至CN欄'!$N$11="弱勢家庭子女",'步驟1. 先填【114-1申請總表】第8列之B欄至CN欄'!$N$11="弱勢家庭身障學生或身障人士子女")),U6*(G6=0)),"1","0")</f>
        <v>0</v>
      </c>
      <c r="W6" s="148" t="str">
        <f t="shared" si="3"/>
        <v>N</v>
      </c>
      <c r="X6" s="746"/>
      <c r="Y6" s="624"/>
      <c r="Z6" s="626"/>
      <c r="AA6" s="626"/>
      <c r="AB6" s="626"/>
      <c r="AC6" s="616"/>
      <c r="AD6" s="616"/>
      <c r="AE6" s="616"/>
    </row>
    <row r="7" spans="1:31" s="161" customFormat="1" ht="49.95" customHeight="1">
      <c r="A7" s="143"/>
      <c r="B7" s="81"/>
      <c r="C7" s="114"/>
      <c r="D7" s="114"/>
      <c r="E7" s="114"/>
      <c r="F7" s="114"/>
      <c r="G7" s="114">
        <v>0</v>
      </c>
      <c r="H7" s="114">
        <v>0</v>
      </c>
      <c r="I7" s="114"/>
      <c r="J7" s="114"/>
      <c r="K7" s="114"/>
      <c r="L7" s="172"/>
      <c r="M7" s="143"/>
      <c r="N7" s="172"/>
      <c r="O7" s="172"/>
      <c r="P7" s="172"/>
      <c r="Q7" s="172">
        <v>0</v>
      </c>
      <c r="R7" s="172"/>
      <c r="S7" s="148" t="str">
        <f t="shared" si="0"/>
        <v>1</v>
      </c>
      <c r="T7" s="148" t="str">
        <f t="shared" si="1"/>
        <v>1</v>
      </c>
      <c r="U7" s="148" t="str">
        <f t="shared" si="2"/>
        <v>0</v>
      </c>
      <c r="V7" s="148" t="str">
        <f>IF(AND((OR('步驟1. 先填【114-1申請總表】第8列之B欄至CN欄'!$N$11="弱勢家庭子女",'步驟1. 先填【114-1申請總表】第8列之B欄至CN欄'!$N$11="弱勢家庭身障學生或身障人士子女")),U7*(G7=0)),"1","0")</f>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72"/>
      <c r="M8" s="143"/>
      <c r="N8" s="172"/>
      <c r="O8" s="172"/>
      <c r="P8" s="172"/>
      <c r="Q8" s="172">
        <v>0</v>
      </c>
      <c r="R8" s="172"/>
      <c r="S8" s="148" t="str">
        <f t="shared" si="0"/>
        <v>1</v>
      </c>
      <c r="T8" s="148" t="str">
        <f t="shared" si="1"/>
        <v>1</v>
      </c>
      <c r="U8" s="148" t="str">
        <f t="shared" si="2"/>
        <v>0</v>
      </c>
      <c r="V8" s="148" t="str">
        <f>IF(AND((OR('步驟1. 先填【114-1申請總表】第8列之B欄至CN欄'!$N$11="弱勢家庭子女",'步驟1. 先填【114-1申請總表】第8列之B欄至CN欄'!$N$11="弱勢家庭身障學生或身障人士子女")),U8*(G8=0)),"1","0")</f>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72"/>
      <c r="M9" s="143"/>
      <c r="N9" s="172"/>
      <c r="O9" s="172"/>
      <c r="P9" s="172"/>
      <c r="Q9" s="172">
        <v>0</v>
      </c>
      <c r="R9" s="172"/>
      <c r="S9" s="148" t="str">
        <f t="shared" si="0"/>
        <v>1</v>
      </c>
      <c r="T9" s="148" t="str">
        <f t="shared" si="1"/>
        <v>1</v>
      </c>
      <c r="U9" s="148" t="str">
        <f t="shared" si="2"/>
        <v>0</v>
      </c>
      <c r="V9" s="148" t="str">
        <f>IF(AND((OR('步驟1. 先填【114-1申請總表】第8列之B欄至CN欄'!$N$11="弱勢家庭子女",'步驟1. 先填【114-1申請總表】第8列之B欄至CN欄'!$N$11="弱勢家庭身障學生或身障人士子女")),U9*(G9=0)),"1","0")</f>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72"/>
      <c r="M10" s="143"/>
      <c r="N10" s="172"/>
      <c r="O10" s="172"/>
      <c r="P10" s="172"/>
      <c r="Q10" s="172">
        <v>0</v>
      </c>
      <c r="R10" s="172"/>
      <c r="S10" s="148" t="str">
        <f t="shared" si="0"/>
        <v>1</v>
      </c>
      <c r="T10" s="148" t="str">
        <f t="shared" si="1"/>
        <v>1</v>
      </c>
      <c r="U10" s="148" t="str">
        <f t="shared" si="2"/>
        <v>0</v>
      </c>
      <c r="V10" s="148" t="str">
        <f>IF(AND((OR('步驟1. 先填【114-1申請總表】第8列之B欄至CN欄'!$N$11="弱勢家庭子女",'步驟1. 先填【114-1申請總表】第8列之B欄至CN欄'!$N$11="弱勢家庭身障學生或身障人士子女")),U10*(G10=0)),"1","0")</f>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72"/>
      <c r="M11" s="143"/>
      <c r="N11" s="172"/>
      <c r="O11" s="172"/>
      <c r="P11" s="172"/>
      <c r="Q11" s="172">
        <v>0</v>
      </c>
      <c r="R11" s="172"/>
      <c r="S11" s="148" t="str">
        <f t="shared" si="0"/>
        <v>1</v>
      </c>
      <c r="T11" s="148" t="str">
        <f t="shared" si="1"/>
        <v>1</v>
      </c>
      <c r="U11" s="148" t="str">
        <f t="shared" si="2"/>
        <v>0</v>
      </c>
      <c r="V11" s="148" t="str">
        <f>IF(AND((OR('步驟1. 先填【114-1申請總表】第8列之B欄至CN欄'!$N$11="弱勢家庭子女",'步驟1. 先填【114-1申請總表】第8列之B欄至CN欄'!$N$11="弱勢家庭身障學生或身障人士子女")),U11*(G11=0)),"1","0")</f>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72"/>
      <c r="M12" s="143"/>
      <c r="N12" s="172"/>
      <c r="O12" s="172"/>
      <c r="P12" s="172"/>
      <c r="Q12" s="172">
        <v>0</v>
      </c>
      <c r="R12" s="172"/>
      <c r="S12" s="148" t="str">
        <f t="shared" si="0"/>
        <v>1</v>
      </c>
      <c r="T12" s="148" t="str">
        <f t="shared" si="1"/>
        <v>1</v>
      </c>
      <c r="U12" s="148" t="str">
        <f t="shared" si="2"/>
        <v>0</v>
      </c>
      <c r="V12" s="148" t="str">
        <f>IF(AND((OR('步驟1. 先填【114-1申請總表】第8列之B欄至CN欄'!$N$11="弱勢家庭子女",'步驟1. 先填【114-1申請總表】第8列之B欄至CN欄'!$N$11="弱勢家庭身障學生或身障人士子女")),U12*(G12=0)),"1","0")</f>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72"/>
      <c r="M13" s="143"/>
      <c r="N13" s="172"/>
      <c r="O13" s="172"/>
      <c r="P13" s="172"/>
      <c r="Q13" s="172">
        <v>0</v>
      </c>
      <c r="R13" s="172"/>
      <c r="S13" s="148" t="str">
        <f t="shared" si="0"/>
        <v>1</v>
      </c>
      <c r="T13" s="148" t="str">
        <f t="shared" si="1"/>
        <v>1</v>
      </c>
      <c r="U13" s="148" t="str">
        <f t="shared" si="2"/>
        <v>0</v>
      </c>
      <c r="V13" s="148" t="str">
        <f>IF(AND((OR('步驟1. 先填【114-1申請總表】第8列之B欄至CN欄'!$N$11="弱勢家庭子女",'步驟1. 先填【114-1申請總表】第8列之B欄至CN欄'!$N$11="弱勢家庭身障學生或身障人士子女")),U13*(G13=0)),"1","0")</f>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72"/>
      <c r="M14" s="143"/>
      <c r="N14" s="172"/>
      <c r="O14" s="172"/>
      <c r="P14" s="172"/>
      <c r="Q14" s="172">
        <v>0</v>
      </c>
      <c r="R14" s="172"/>
      <c r="S14" s="148" t="str">
        <f t="shared" si="0"/>
        <v>1</v>
      </c>
      <c r="T14" s="148" t="str">
        <f t="shared" si="1"/>
        <v>1</v>
      </c>
      <c r="U14" s="148" t="str">
        <f t="shared" si="2"/>
        <v>0</v>
      </c>
      <c r="V14" s="148" t="str">
        <f>IF(AND((OR('步驟1. 先填【114-1申請總表】第8列之B欄至CN欄'!$N$11="弱勢家庭子女",'步驟1. 先填【114-1申請總表】第8列之B欄至CN欄'!$N$11="弱勢家庭身障學生或身障人士子女")),U14*(G14=0)),"1","0")</f>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72"/>
      <c r="M15" s="143"/>
      <c r="N15" s="172"/>
      <c r="O15" s="172"/>
      <c r="P15" s="172"/>
      <c r="Q15" s="172">
        <v>0</v>
      </c>
      <c r="R15" s="172"/>
      <c r="S15" s="148" t="str">
        <f t="shared" si="0"/>
        <v>1</v>
      </c>
      <c r="T15" s="148" t="str">
        <f t="shared" si="1"/>
        <v>1</v>
      </c>
      <c r="U15" s="148" t="str">
        <f t="shared" si="2"/>
        <v>0</v>
      </c>
      <c r="V15" s="148" t="str">
        <f>IF(AND((OR('步驟1. 先填【114-1申請總表】第8列之B欄至CN欄'!$N$11="弱勢家庭子女",'步驟1. 先填【114-1申請總表】第8列之B欄至CN欄'!$N$11="弱勢家庭身障學生或身障人士子女")),U15*(G15=0)),"1","0")</f>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72"/>
      <c r="M16" s="143"/>
      <c r="N16" s="172"/>
      <c r="O16" s="172"/>
      <c r="P16" s="172"/>
      <c r="Q16" s="172">
        <v>0</v>
      </c>
      <c r="R16" s="172"/>
      <c r="S16" s="148" t="str">
        <f t="shared" si="0"/>
        <v>1</v>
      </c>
      <c r="T16" s="148" t="str">
        <f t="shared" si="1"/>
        <v>1</v>
      </c>
      <c r="U16" s="148" t="str">
        <f t="shared" si="2"/>
        <v>0</v>
      </c>
      <c r="V16" s="148" t="str">
        <f>IF(AND((OR('步驟1. 先填【114-1申請總表】第8列之B欄至CN欄'!$N$11="弱勢家庭子女",'步驟1. 先填【114-1申請總表】第8列之B欄至CN欄'!$N$11="弱勢家庭身障學生或身障人士子女")),U16*(G16=0)),"1","0")</f>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72"/>
      <c r="M17" s="143"/>
      <c r="N17" s="172"/>
      <c r="O17" s="172"/>
      <c r="P17" s="172"/>
      <c r="Q17" s="172">
        <v>0</v>
      </c>
      <c r="R17" s="172"/>
      <c r="S17" s="148" t="str">
        <f t="shared" si="0"/>
        <v>1</v>
      </c>
      <c r="T17" s="148" t="str">
        <f t="shared" si="1"/>
        <v>1</v>
      </c>
      <c r="U17" s="148" t="str">
        <f t="shared" si="2"/>
        <v>0</v>
      </c>
      <c r="V17" s="148" t="str">
        <f>IF(AND((OR('步驟1. 先填【114-1申請總表】第8列之B欄至CN欄'!$N$11="弱勢家庭子女",'步驟1. 先填【114-1申請總表】第8列之B欄至CN欄'!$N$11="弱勢家庭身障學生或身障人士子女")),U17*(G17=0)),"1","0")</f>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72"/>
      <c r="M18" s="143"/>
      <c r="N18" s="172"/>
      <c r="O18" s="172"/>
      <c r="P18" s="172"/>
      <c r="Q18" s="172">
        <v>0</v>
      </c>
      <c r="R18" s="172"/>
      <c r="S18" s="148" t="str">
        <f t="shared" si="0"/>
        <v>1</v>
      </c>
      <c r="T18" s="148" t="str">
        <f t="shared" si="1"/>
        <v>1</v>
      </c>
      <c r="U18" s="148" t="str">
        <f t="shared" si="2"/>
        <v>0</v>
      </c>
      <c r="V18" s="148" t="str">
        <f>IF(AND((OR('步驟1. 先填【114-1申請總表】第8列之B欄至CN欄'!$N$11="弱勢家庭子女",'步驟1. 先填【114-1申請總表】第8列之B欄至CN欄'!$N$11="弱勢家庭身障學生或身障人士子女")),U18*(G18=0)),"1","0")</f>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72"/>
      <c r="M19" s="143"/>
      <c r="N19" s="172"/>
      <c r="O19" s="172"/>
      <c r="P19" s="172"/>
      <c r="Q19" s="172">
        <v>0</v>
      </c>
      <c r="R19" s="172"/>
      <c r="S19" s="148" t="str">
        <f t="shared" si="0"/>
        <v>1</v>
      </c>
      <c r="T19" s="148" t="str">
        <f t="shared" si="1"/>
        <v>1</v>
      </c>
      <c r="U19" s="148" t="str">
        <f t="shared" si="2"/>
        <v>0</v>
      </c>
      <c r="V19" s="148" t="str">
        <f>IF(AND((OR('步驟1. 先填【114-1申請總表】第8列之B欄至CN欄'!$N$11="弱勢家庭子女",'步驟1. 先填【114-1申請總表】第8列之B欄至CN欄'!$N$11="弱勢家庭身障學生或身障人士子女")),U19*(G19=0)),"1","0")</f>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72"/>
      <c r="M20" s="143"/>
      <c r="N20" s="172"/>
      <c r="O20" s="172"/>
      <c r="P20" s="172"/>
      <c r="Q20" s="172">
        <v>0</v>
      </c>
      <c r="R20" s="172"/>
      <c r="S20" s="148" t="str">
        <f t="shared" si="0"/>
        <v>1</v>
      </c>
      <c r="T20" s="148" t="str">
        <f t="shared" si="1"/>
        <v>1</v>
      </c>
      <c r="U20" s="148" t="str">
        <f t="shared" si="2"/>
        <v>0</v>
      </c>
      <c r="V20" s="148" t="str">
        <f>IF(AND((OR('步驟1. 先填【114-1申請總表】第8列之B欄至CN欄'!$N$11="弱勢家庭子女",'步驟1. 先填【114-1申請總表】第8列之B欄至CN欄'!$N$11="弱勢家庭身障學生或身障人士子女")),U20*(G20=0)),"1","0")</f>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72"/>
      <c r="M21" s="143"/>
      <c r="N21" s="172"/>
      <c r="O21" s="172"/>
      <c r="P21" s="172"/>
      <c r="Q21" s="172">
        <v>0</v>
      </c>
      <c r="R21" s="172"/>
      <c r="S21" s="148" t="str">
        <f t="shared" si="0"/>
        <v>1</v>
      </c>
      <c r="T21" s="148" t="str">
        <f t="shared" si="1"/>
        <v>1</v>
      </c>
      <c r="U21" s="148" t="str">
        <f t="shared" si="2"/>
        <v>0</v>
      </c>
      <c r="V21" s="148" t="str">
        <f>IF(AND((OR('步驟1. 先填【114-1申請總表】第8列之B欄至CN欄'!$N$11="弱勢家庭子女",'步驟1. 先填【114-1申請總表】第8列之B欄至CN欄'!$N$11="弱勢家庭身障學生或身障人士子女")),U21*(G21=0)),"1","0")</f>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72"/>
      <c r="M22" s="143"/>
      <c r="N22" s="172"/>
      <c r="O22" s="172"/>
      <c r="P22" s="172"/>
      <c r="Q22" s="172">
        <v>0</v>
      </c>
      <c r="R22" s="172"/>
      <c r="S22" s="148" t="str">
        <f t="shared" si="0"/>
        <v>1</v>
      </c>
      <c r="T22" s="148" t="str">
        <f t="shared" si="1"/>
        <v>1</v>
      </c>
      <c r="U22" s="148" t="str">
        <f t="shared" si="2"/>
        <v>0</v>
      </c>
      <c r="V22" s="148" t="str">
        <f>IF(AND((OR('步驟1. 先填【114-1申請總表】第8列之B欄至CN欄'!$N$11="弱勢家庭子女",'步驟1. 先填【114-1申請總表】第8列之B欄至CN欄'!$N$11="弱勢家庭身障學生或身障人士子女")),U22*(G22=0)),"1","0")</f>
        <v>0</v>
      </c>
      <c r="W22" s="148" t="str">
        <f t="shared" si="3"/>
        <v>N</v>
      </c>
      <c r="X22" s="747"/>
      <c r="Y22" s="625"/>
      <c r="Z22" s="626"/>
      <c r="AA22" s="626"/>
      <c r="AB22" s="626"/>
      <c r="AC22" s="616"/>
      <c r="AD22" s="616"/>
      <c r="AE22" s="616"/>
    </row>
    <row r="23" spans="1:31" s="162" customFormat="1" ht="49.95" customHeight="1">
      <c r="A23" s="742" t="s">
        <v>502</v>
      </c>
      <c r="B23" s="743"/>
      <c r="C23" s="743"/>
      <c r="D23" s="743"/>
      <c r="E23" s="743"/>
      <c r="F23" s="743"/>
      <c r="G23" s="743"/>
      <c r="H23" s="743"/>
      <c r="I23" s="743"/>
      <c r="J23" s="743"/>
      <c r="K23" s="743"/>
      <c r="L23" s="743"/>
      <c r="M23" s="744"/>
      <c r="N23" s="171">
        <f>SUM(N4:N22)</f>
        <v>0</v>
      </c>
      <c r="O23" s="171">
        <f>SUM(O4:O22)</f>
        <v>0</v>
      </c>
      <c r="P23" s="171">
        <f>SUM(P4:P22)</f>
        <v>0</v>
      </c>
      <c r="Q23" s="171">
        <f>SUM(Q4:Q22)</f>
        <v>0</v>
      </c>
      <c r="R23" s="171">
        <f>SUM(R4:R22)</f>
        <v>0</v>
      </c>
      <c r="S23" s="149"/>
      <c r="T23" s="149"/>
      <c r="U23" s="149"/>
      <c r="V23" s="149"/>
      <c r="W23" s="150"/>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84" priority="14" operator="containsText" text="0">
      <formula>NOT(ISERROR(SEARCH("0",S4)))</formula>
    </cfRule>
  </conditionalFormatting>
  <conditionalFormatting sqref="U4:U22">
    <cfRule type="containsText" dxfId="283" priority="13" operator="containsText" text="0">
      <formula>NOT(ISERROR(SEARCH("0",U4)))</formula>
    </cfRule>
  </conditionalFormatting>
  <conditionalFormatting sqref="V4:V22">
    <cfRule type="containsText" dxfId="282" priority="12" operator="containsText" text="1">
      <formula>NOT(ISERROR(SEARCH("1",V4)))</formula>
    </cfRule>
  </conditionalFormatting>
  <conditionalFormatting sqref="W4:W22 A23">
    <cfRule type="containsText" dxfId="281" priority="11" operator="containsText" text="Y">
      <formula>NOT(ISERROR(SEARCH("Y",A4)))</formula>
    </cfRule>
  </conditionalFormatting>
  <conditionalFormatting sqref="AC4:AE4">
    <cfRule type="cellIs" dxfId="280" priority="9" stopIfTrue="1" operator="equal">
      <formula>"身份空白"</formula>
    </cfRule>
    <cfRule type="cellIs" dxfId="279"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400-000000000000}"/>
    <dataValidation type="list" allowBlank="1" showInputMessage="1" showErrorMessage="1" sqref="A5:A22" xr:uid="{00000000-0002-0000-1400-000001000000}">
      <formula1>$A$26:$A$53</formula1>
    </dataValidation>
    <dataValidation type="list" allowBlank="1" showInputMessage="1" showErrorMessage="1" sqref="K4:K22" xr:uid="{00000000-0002-0000-1400-000002000000}">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工作表14"/>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A8" sqref="A8"/>
    </sheetView>
  </sheetViews>
  <sheetFormatPr defaultColWidth="8.88671875" defaultRowHeight="15"/>
  <cols>
    <col min="1" max="1" width="17.88671875" style="7" customWidth="1"/>
    <col min="2" max="2" width="16" style="8" customWidth="1"/>
    <col min="3" max="3" width="11.33203125" style="7" customWidth="1"/>
    <col min="4" max="4" width="12.77734375" style="7" customWidth="1"/>
    <col min="5" max="5" width="10.77734375" style="7" customWidth="1"/>
    <col min="6" max="6" width="11.77734375" style="7" customWidth="1"/>
    <col min="7" max="8" width="11.109375" style="7" customWidth="1"/>
    <col min="9" max="9" width="11.77734375" style="7" customWidth="1"/>
    <col min="10" max="10" width="27.21875" style="9" customWidth="1"/>
    <col min="11" max="11" width="24.21875" style="7" customWidth="1"/>
    <col min="12" max="12" width="20.44140625" style="10" customWidth="1"/>
    <col min="13" max="13" width="17.77734375" style="7" customWidth="1"/>
    <col min="14" max="18" width="21.88671875" style="11" customWidth="1"/>
    <col min="19" max="20" width="18.88671875" style="7" customWidth="1"/>
    <col min="21" max="21" width="15.44140625" style="7" customWidth="1"/>
    <col min="22" max="22" width="18.109375" style="7" customWidth="1"/>
    <col min="23" max="23" width="15" style="7" customWidth="1"/>
    <col min="24" max="24" width="14" style="7" customWidth="1"/>
    <col min="25" max="25" width="14.33203125" style="12" customWidth="1"/>
    <col min="26" max="31" width="18.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1" customFormat="1" ht="49.95" customHeight="1">
      <c r="A4" s="113">
        <v>1</v>
      </c>
      <c r="B4" s="147">
        <f>'步驟1. 先填【114-1申請總表】第8列之B欄至CN欄'!G12</f>
        <v>0</v>
      </c>
      <c r="C4" s="143"/>
      <c r="D4" s="113">
        <v>1</v>
      </c>
      <c r="E4" s="113">
        <v>1</v>
      </c>
      <c r="F4" s="113">
        <v>0</v>
      </c>
      <c r="G4" s="114">
        <v>0</v>
      </c>
      <c r="H4" s="114">
        <v>0</v>
      </c>
      <c r="I4" s="113">
        <v>1</v>
      </c>
      <c r="J4" s="113" t="str">
        <f>'步驟1. 先填【114-1申請總表】第8列之B欄至CN欄'!C8</f>
        <v>國立彰化師範大學</v>
      </c>
      <c r="K4" s="113">
        <v>2</v>
      </c>
      <c r="L4" s="172"/>
      <c r="M4" s="143">
        <v>1</v>
      </c>
      <c r="N4" s="172"/>
      <c r="O4" s="172"/>
      <c r="P4" s="172"/>
      <c r="Q4" s="172"/>
      <c r="R4" s="172"/>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先填【114-1申請總表】第8列之B欄至CN欄'!$N$12="弱勢家庭子女",'步驟1. 先填【114-1申請總表】第8列之B欄至CN欄'!$N$12="弱勢家庭身障學生或身障人士子女")),U4*(G4=0)),"1","0")</f>
        <v>0</v>
      </c>
      <c r="W4" s="148" t="str">
        <f t="shared" ref="W4:W22" si="3">IF(U4*V4,"Y","N")</f>
        <v>N</v>
      </c>
      <c r="X4" s="745">
        <f>COUNTIF(U4:U22,"1")</f>
        <v>1</v>
      </c>
      <c r="Y4" s="623">
        <f>'步驟1. 先填【114-1申請總表】第8列之B欄至CN欄'!N12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14"/>
      <c r="E5" s="114"/>
      <c r="F5" s="114"/>
      <c r="G5" s="114">
        <v>0</v>
      </c>
      <c r="H5" s="114">
        <v>0</v>
      </c>
      <c r="I5" s="114"/>
      <c r="J5" s="114"/>
      <c r="K5" s="114"/>
      <c r="L5" s="172"/>
      <c r="M5" s="143"/>
      <c r="N5" s="172"/>
      <c r="O5" s="172"/>
      <c r="P5" s="172"/>
      <c r="Q5" s="172"/>
      <c r="R5" s="172"/>
      <c r="S5" s="148" t="str">
        <f t="shared" si="0"/>
        <v>1</v>
      </c>
      <c r="T5" s="148" t="str">
        <f t="shared" si="1"/>
        <v>1</v>
      </c>
      <c r="U5" s="148" t="str">
        <f t="shared" si="2"/>
        <v>0</v>
      </c>
      <c r="V5" s="148" t="str">
        <f>IF(AND((OR('步驟1. 先填【114-1申請總表】第8列之B欄至CN欄'!$N$12="弱勢家庭子女",'步驟1. 先填【114-1申請總表】第8列之B欄至CN欄'!$N$12="弱勢家庭身障學生或身障人士子女")),U5*(G5=0)),"1","0")</f>
        <v>0</v>
      </c>
      <c r="W5" s="148" t="str">
        <f t="shared" si="3"/>
        <v>N</v>
      </c>
      <c r="X5" s="746"/>
      <c r="Y5" s="624"/>
      <c r="Z5" s="626"/>
      <c r="AA5" s="626"/>
      <c r="AB5" s="626"/>
      <c r="AC5" s="616"/>
      <c r="AD5" s="616"/>
      <c r="AE5" s="616"/>
    </row>
    <row r="6" spans="1:31" s="161" customFormat="1" ht="49.95" customHeight="1">
      <c r="A6" s="143"/>
      <c r="B6" s="114"/>
      <c r="C6" s="143"/>
      <c r="D6" s="114"/>
      <c r="E6" s="114"/>
      <c r="F6" s="114"/>
      <c r="G6" s="114">
        <v>0</v>
      </c>
      <c r="H6" s="114">
        <v>0</v>
      </c>
      <c r="I6" s="114"/>
      <c r="J6" s="114"/>
      <c r="K6" s="114"/>
      <c r="L6" s="172"/>
      <c r="M6" s="143"/>
      <c r="N6" s="172"/>
      <c r="O6" s="172"/>
      <c r="P6" s="172"/>
      <c r="Q6" s="172"/>
      <c r="R6" s="172"/>
      <c r="S6" s="148" t="str">
        <f t="shared" si="0"/>
        <v>1</v>
      </c>
      <c r="T6" s="148" t="str">
        <f t="shared" si="1"/>
        <v>1</v>
      </c>
      <c r="U6" s="148" t="str">
        <f t="shared" si="2"/>
        <v>0</v>
      </c>
      <c r="V6" s="148" t="str">
        <f>IF(AND((OR('步驟1. 先填【114-1申請總表】第8列之B欄至CN欄'!$N$12="弱勢家庭子女",'步驟1. 先填【114-1申請總表】第8列之B欄至CN欄'!$N$12="弱勢家庭身障學生或身障人士子女")),U6*(G6=0)),"1","0")</f>
        <v>0</v>
      </c>
      <c r="W6" s="148" t="str">
        <f t="shared" si="3"/>
        <v>N</v>
      </c>
      <c r="X6" s="746"/>
      <c r="Y6" s="624"/>
      <c r="Z6" s="626"/>
      <c r="AA6" s="626"/>
      <c r="AB6" s="626"/>
      <c r="AC6" s="616"/>
      <c r="AD6" s="616"/>
      <c r="AE6" s="616"/>
    </row>
    <row r="7" spans="1:31" s="161" customFormat="1" ht="49.95" customHeight="1">
      <c r="A7" s="143"/>
      <c r="B7" s="81"/>
      <c r="C7" s="143"/>
      <c r="D7" s="114"/>
      <c r="E7" s="114"/>
      <c r="F7" s="114"/>
      <c r="G7" s="114">
        <v>0</v>
      </c>
      <c r="H7" s="114">
        <v>0</v>
      </c>
      <c r="I7" s="114"/>
      <c r="J7" s="114"/>
      <c r="K7" s="114"/>
      <c r="L7" s="172"/>
      <c r="M7" s="143"/>
      <c r="N7" s="172"/>
      <c r="O7" s="172"/>
      <c r="P7" s="172"/>
      <c r="Q7" s="172"/>
      <c r="R7" s="172"/>
      <c r="S7" s="148" t="str">
        <f t="shared" si="0"/>
        <v>1</v>
      </c>
      <c r="T7" s="148" t="str">
        <f t="shared" si="1"/>
        <v>1</v>
      </c>
      <c r="U7" s="148" t="str">
        <f t="shared" si="2"/>
        <v>0</v>
      </c>
      <c r="V7" s="148" t="str">
        <f>IF(AND((OR('步驟1. 先填【114-1申請總表】第8列之B欄至CN欄'!$N$12="弱勢家庭子女",'步驟1. 先填【114-1申請總表】第8列之B欄至CN欄'!$N$12="弱勢家庭身障學生或身障人士子女")),U7*(G7=0)),"1","0")</f>
        <v>0</v>
      </c>
      <c r="W7" s="148" t="str">
        <f t="shared" si="3"/>
        <v>N</v>
      </c>
      <c r="X7" s="746"/>
      <c r="Y7" s="624"/>
      <c r="Z7" s="626"/>
      <c r="AA7" s="626"/>
      <c r="AB7" s="626"/>
      <c r="AC7" s="616"/>
      <c r="AD7" s="616"/>
      <c r="AE7" s="616"/>
    </row>
    <row r="8" spans="1:31" s="161" customFormat="1" ht="49.95" customHeight="1">
      <c r="A8" s="143"/>
      <c r="B8" s="114"/>
      <c r="C8" s="143"/>
      <c r="D8" s="114"/>
      <c r="E8" s="114"/>
      <c r="F8" s="114"/>
      <c r="G8" s="114">
        <v>0</v>
      </c>
      <c r="H8" s="114">
        <v>0</v>
      </c>
      <c r="I8" s="114"/>
      <c r="J8" s="114"/>
      <c r="K8" s="114"/>
      <c r="L8" s="172"/>
      <c r="M8" s="143"/>
      <c r="N8" s="172"/>
      <c r="O8" s="172"/>
      <c r="P8" s="172"/>
      <c r="Q8" s="172"/>
      <c r="R8" s="172"/>
      <c r="S8" s="148" t="str">
        <f t="shared" si="0"/>
        <v>1</v>
      </c>
      <c r="T8" s="148" t="str">
        <f t="shared" si="1"/>
        <v>1</v>
      </c>
      <c r="U8" s="148" t="str">
        <f t="shared" si="2"/>
        <v>0</v>
      </c>
      <c r="V8" s="148" t="str">
        <f>IF(AND((OR('步驟1. 先填【114-1申請總表】第8列之B欄至CN欄'!$N$12="弱勢家庭子女",'步驟1. 先填【114-1申請總表】第8列之B欄至CN欄'!$N$12="弱勢家庭身障學生或身障人士子女")),U8*(G8=0)),"1","0")</f>
        <v>0</v>
      </c>
      <c r="W8" s="148" t="str">
        <f t="shared" si="3"/>
        <v>N</v>
      </c>
      <c r="X8" s="746"/>
      <c r="Y8" s="624"/>
      <c r="Z8" s="626"/>
      <c r="AA8" s="626"/>
      <c r="AB8" s="626"/>
      <c r="AC8" s="616"/>
      <c r="AD8" s="616"/>
      <c r="AE8" s="616"/>
    </row>
    <row r="9" spans="1:31" s="161" customFormat="1" ht="49.95" customHeight="1">
      <c r="A9" s="143"/>
      <c r="B9" s="114"/>
      <c r="C9" s="143"/>
      <c r="D9" s="114"/>
      <c r="E9" s="114"/>
      <c r="F9" s="114"/>
      <c r="G9" s="114">
        <v>0</v>
      </c>
      <c r="H9" s="114">
        <v>0</v>
      </c>
      <c r="I9" s="114"/>
      <c r="J9" s="114"/>
      <c r="K9" s="114"/>
      <c r="L9" s="172"/>
      <c r="M9" s="143"/>
      <c r="N9" s="172"/>
      <c r="O9" s="172"/>
      <c r="P9" s="172"/>
      <c r="Q9" s="172"/>
      <c r="R9" s="172"/>
      <c r="S9" s="148" t="str">
        <f t="shared" si="0"/>
        <v>1</v>
      </c>
      <c r="T9" s="148" t="str">
        <f t="shared" si="1"/>
        <v>1</v>
      </c>
      <c r="U9" s="148" t="str">
        <f t="shared" si="2"/>
        <v>0</v>
      </c>
      <c r="V9" s="148" t="str">
        <f>IF(AND((OR('步驟1. 先填【114-1申請總表】第8列之B欄至CN欄'!$N$12="弱勢家庭子女",'步驟1. 先填【114-1申請總表】第8列之B欄至CN欄'!$N$12="弱勢家庭身障學生或身障人士子女")),U9*(G9=0)),"1","0")</f>
        <v>0</v>
      </c>
      <c r="W9" s="148" t="str">
        <f t="shared" si="3"/>
        <v>N</v>
      </c>
      <c r="X9" s="746"/>
      <c r="Y9" s="624"/>
      <c r="Z9" s="626"/>
      <c r="AA9" s="626"/>
      <c r="AB9" s="626"/>
      <c r="AC9" s="616"/>
      <c r="AD9" s="616"/>
      <c r="AE9" s="616"/>
    </row>
    <row r="10" spans="1:31" s="161" customFormat="1" ht="49.95" customHeight="1">
      <c r="A10" s="143"/>
      <c r="B10" s="114"/>
      <c r="C10" s="143"/>
      <c r="D10" s="114"/>
      <c r="E10" s="114"/>
      <c r="F10" s="114"/>
      <c r="G10" s="114">
        <v>0</v>
      </c>
      <c r="H10" s="114">
        <v>0</v>
      </c>
      <c r="I10" s="114"/>
      <c r="J10" s="114"/>
      <c r="K10" s="114"/>
      <c r="L10" s="172"/>
      <c r="M10" s="143"/>
      <c r="N10" s="172"/>
      <c r="O10" s="172"/>
      <c r="P10" s="172"/>
      <c r="Q10" s="172"/>
      <c r="R10" s="172"/>
      <c r="S10" s="148" t="str">
        <f t="shared" si="0"/>
        <v>1</v>
      </c>
      <c r="T10" s="148" t="str">
        <f t="shared" si="1"/>
        <v>1</v>
      </c>
      <c r="U10" s="148" t="str">
        <f t="shared" si="2"/>
        <v>0</v>
      </c>
      <c r="V10" s="148" t="str">
        <f>IF(AND((OR('步驟1. 先填【114-1申請總表】第8列之B欄至CN欄'!$N$12="弱勢家庭子女",'步驟1. 先填【114-1申請總表】第8列之B欄至CN欄'!$N$12="弱勢家庭身障學生或身障人士子女")),U10*(G10=0)),"1","0")</f>
        <v>0</v>
      </c>
      <c r="W10" s="148" t="str">
        <f t="shared" si="3"/>
        <v>N</v>
      </c>
      <c r="X10" s="746"/>
      <c r="Y10" s="624"/>
      <c r="Z10" s="626"/>
      <c r="AA10" s="626"/>
      <c r="AB10" s="626"/>
      <c r="AC10" s="616"/>
      <c r="AD10" s="616"/>
      <c r="AE10" s="616"/>
    </row>
    <row r="11" spans="1:31" s="161" customFormat="1" ht="49.95" customHeight="1">
      <c r="A11" s="143"/>
      <c r="B11" s="114"/>
      <c r="C11" s="143"/>
      <c r="D11" s="114"/>
      <c r="E11" s="114"/>
      <c r="F11" s="114"/>
      <c r="G11" s="114">
        <v>0</v>
      </c>
      <c r="H11" s="114">
        <v>0</v>
      </c>
      <c r="I11" s="114"/>
      <c r="J11" s="114"/>
      <c r="K11" s="114"/>
      <c r="L11" s="172"/>
      <c r="M11" s="143"/>
      <c r="N11" s="172"/>
      <c r="O11" s="172"/>
      <c r="P11" s="172"/>
      <c r="Q11" s="172"/>
      <c r="R11" s="172"/>
      <c r="S11" s="148" t="str">
        <f t="shared" si="0"/>
        <v>1</v>
      </c>
      <c r="T11" s="148" t="str">
        <f t="shared" si="1"/>
        <v>1</v>
      </c>
      <c r="U11" s="148" t="str">
        <f t="shared" si="2"/>
        <v>0</v>
      </c>
      <c r="V11" s="148" t="str">
        <f>IF(AND((OR('步驟1. 先填【114-1申請總表】第8列之B欄至CN欄'!$N$12="弱勢家庭子女",'步驟1. 先填【114-1申請總表】第8列之B欄至CN欄'!$N$12="弱勢家庭身障學生或身障人士子女")),U11*(G11=0)),"1","0")</f>
        <v>0</v>
      </c>
      <c r="W11" s="148" t="str">
        <f t="shared" si="3"/>
        <v>N</v>
      </c>
      <c r="X11" s="746"/>
      <c r="Y11" s="624"/>
      <c r="Z11" s="626"/>
      <c r="AA11" s="626"/>
      <c r="AB11" s="626"/>
      <c r="AC11" s="616"/>
      <c r="AD11" s="616"/>
      <c r="AE11" s="616"/>
    </row>
    <row r="12" spans="1:31" s="161" customFormat="1" ht="49.95" customHeight="1">
      <c r="A12" s="143"/>
      <c r="B12" s="114"/>
      <c r="C12" s="143"/>
      <c r="D12" s="114"/>
      <c r="E12" s="114"/>
      <c r="F12" s="114"/>
      <c r="G12" s="114">
        <v>0</v>
      </c>
      <c r="H12" s="114">
        <v>0</v>
      </c>
      <c r="I12" s="114"/>
      <c r="J12" s="114"/>
      <c r="K12" s="114"/>
      <c r="L12" s="172"/>
      <c r="M12" s="143"/>
      <c r="N12" s="172"/>
      <c r="O12" s="172"/>
      <c r="P12" s="172"/>
      <c r="Q12" s="172"/>
      <c r="R12" s="172"/>
      <c r="S12" s="148" t="str">
        <f t="shared" si="0"/>
        <v>1</v>
      </c>
      <c r="T12" s="148" t="str">
        <f t="shared" si="1"/>
        <v>1</v>
      </c>
      <c r="U12" s="148" t="str">
        <f t="shared" si="2"/>
        <v>0</v>
      </c>
      <c r="V12" s="148" t="str">
        <f>IF(AND((OR('步驟1. 先填【114-1申請總表】第8列之B欄至CN欄'!$N$12="弱勢家庭子女",'步驟1. 先填【114-1申請總表】第8列之B欄至CN欄'!$N$12="弱勢家庭身障學生或身障人士子女")),U12*(G12=0)),"1","0")</f>
        <v>0</v>
      </c>
      <c r="W12" s="148" t="str">
        <f t="shared" si="3"/>
        <v>N</v>
      </c>
      <c r="X12" s="746"/>
      <c r="Y12" s="624"/>
      <c r="Z12" s="626"/>
      <c r="AA12" s="626"/>
      <c r="AB12" s="626"/>
      <c r="AC12" s="616"/>
      <c r="AD12" s="616"/>
      <c r="AE12" s="616"/>
    </row>
    <row r="13" spans="1:31" s="161" customFormat="1" ht="49.95" customHeight="1">
      <c r="A13" s="143"/>
      <c r="B13" s="114"/>
      <c r="C13" s="143"/>
      <c r="D13" s="114"/>
      <c r="E13" s="114"/>
      <c r="F13" s="114"/>
      <c r="G13" s="114">
        <v>0</v>
      </c>
      <c r="H13" s="114">
        <v>0</v>
      </c>
      <c r="I13" s="114"/>
      <c r="J13" s="114"/>
      <c r="K13" s="114"/>
      <c r="L13" s="172"/>
      <c r="M13" s="143"/>
      <c r="N13" s="172"/>
      <c r="O13" s="172"/>
      <c r="P13" s="172"/>
      <c r="Q13" s="172"/>
      <c r="R13" s="172"/>
      <c r="S13" s="148" t="str">
        <f t="shared" si="0"/>
        <v>1</v>
      </c>
      <c r="T13" s="148" t="str">
        <f t="shared" si="1"/>
        <v>1</v>
      </c>
      <c r="U13" s="148" t="str">
        <f t="shared" si="2"/>
        <v>0</v>
      </c>
      <c r="V13" s="148" t="str">
        <f>IF(AND((OR('步驟1. 先填【114-1申請總表】第8列之B欄至CN欄'!$N$12="弱勢家庭子女",'步驟1. 先填【114-1申請總表】第8列之B欄至CN欄'!$N$12="弱勢家庭身障學生或身障人士子女")),U13*(G13=0)),"1","0")</f>
        <v>0</v>
      </c>
      <c r="W13" s="148" t="str">
        <f t="shared" si="3"/>
        <v>N</v>
      </c>
      <c r="X13" s="746"/>
      <c r="Y13" s="624"/>
      <c r="Z13" s="626"/>
      <c r="AA13" s="626"/>
      <c r="AB13" s="626"/>
      <c r="AC13" s="616"/>
      <c r="AD13" s="616"/>
      <c r="AE13" s="616"/>
    </row>
    <row r="14" spans="1:31" s="161" customFormat="1" ht="49.95" customHeight="1">
      <c r="A14" s="143"/>
      <c r="B14" s="114"/>
      <c r="C14" s="143"/>
      <c r="D14" s="114"/>
      <c r="E14" s="114"/>
      <c r="F14" s="114"/>
      <c r="G14" s="114">
        <v>0</v>
      </c>
      <c r="H14" s="114">
        <v>0</v>
      </c>
      <c r="I14" s="114"/>
      <c r="J14" s="114"/>
      <c r="K14" s="114"/>
      <c r="L14" s="172"/>
      <c r="M14" s="143"/>
      <c r="N14" s="172"/>
      <c r="O14" s="172"/>
      <c r="P14" s="172"/>
      <c r="Q14" s="172"/>
      <c r="R14" s="172"/>
      <c r="S14" s="148" t="str">
        <f t="shared" si="0"/>
        <v>1</v>
      </c>
      <c r="T14" s="148" t="str">
        <f t="shared" si="1"/>
        <v>1</v>
      </c>
      <c r="U14" s="148" t="str">
        <f t="shared" si="2"/>
        <v>0</v>
      </c>
      <c r="V14" s="148" t="str">
        <f>IF(AND((OR('步驟1. 先填【114-1申請總表】第8列之B欄至CN欄'!$N$12="弱勢家庭子女",'步驟1. 先填【114-1申請總表】第8列之B欄至CN欄'!$N$12="弱勢家庭身障學生或身障人士子女")),U14*(G14=0)),"1","0")</f>
        <v>0</v>
      </c>
      <c r="W14" s="148" t="str">
        <f t="shared" si="3"/>
        <v>N</v>
      </c>
      <c r="X14" s="746"/>
      <c r="Y14" s="624"/>
      <c r="Z14" s="626"/>
      <c r="AA14" s="626"/>
      <c r="AB14" s="626"/>
      <c r="AC14" s="616"/>
      <c r="AD14" s="616"/>
      <c r="AE14" s="616"/>
    </row>
    <row r="15" spans="1:31" s="161" customFormat="1" ht="49.95" customHeight="1">
      <c r="A15" s="143"/>
      <c r="B15" s="114"/>
      <c r="C15" s="143"/>
      <c r="D15" s="114"/>
      <c r="E15" s="114"/>
      <c r="F15" s="114"/>
      <c r="G15" s="114">
        <v>0</v>
      </c>
      <c r="H15" s="114">
        <v>0</v>
      </c>
      <c r="I15" s="114"/>
      <c r="J15" s="114"/>
      <c r="K15" s="114"/>
      <c r="L15" s="172"/>
      <c r="M15" s="143"/>
      <c r="N15" s="172"/>
      <c r="O15" s="172"/>
      <c r="P15" s="172"/>
      <c r="Q15" s="172"/>
      <c r="R15" s="172"/>
      <c r="S15" s="148" t="str">
        <f t="shared" si="0"/>
        <v>1</v>
      </c>
      <c r="T15" s="148" t="str">
        <f t="shared" si="1"/>
        <v>1</v>
      </c>
      <c r="U15" s="148" t="str">
        <f t="shared" si="2"/>
        <v>0</v>
      </c>
      <c r="V15" s="148" t="str">
        <f>IF(AND((OR('步驟1. 先填【114-1申請總表】第8列之B欄至CN欄'!$N$12="弱勢家庭子女",'步驟1. 先填【114-1申請總表】第8列之B欄至CN欄'!$N$12="弱勢家庭身障學生或身障人士子女")),U15*(G15=0)),"1","0")</f>
        <v>0</v>
      </c>
      <c r="W15" s="148" t="str">
        <f t="shared" si="3"/>
        <v>N</v>
      </c>
      <c r="X15" s="746"/>
      <c r="Y15" s="624"/>
      <c r="Z15" s="626"/>
      <c r="AA15" s="626"/>
      <c r="AB15" s="626"/>
      <c r="AC15" s="616"/>
      <c r="AD15" s="616"/>
      <c r="AE15" s="616"/>
    </row>
    <row r="16" spans="1:31" s="161" customFormat="1" ht="49.95" customHeight="1">
      <c r="A16" s="143"/>
      <c r="B16" s="114"/>
      <c r="C16" s="143"/>
      <c r="D16" s="114"/>
      <c r="E16" s="114"/>
      <c r="F16" s="114"/>
      <c r="G16" s="114">
        <v>0</v>
      </c>
      <c r="H16" s="114">
        <v>0</v>
      </c>
      <c r="I16" s="114"/>
      <c r="J16" s="114"/>
      <c r="K16" s="114"/>
      <c r="L16" s="172"/>
      <c r="M16" s="143"/>
      <c r="N16" s="172"/>
      <c r="O16" s="172"/>
      <c r="P16" s="172"/>
      <c r="Q16" s="172"/>
      <c r="R16" s="172"/>
      <c r="S16" s="148" t="str">
        <f t="shared" si="0"/>
        <v>1</v>
      </c>
      <c r="T16" s="148" t="str">
        <f t="shared" si="1"/>
        <v>1</v>
      </c>
      <c r="U16" s="148" t="str">
        <f t="shared" si="2"/>
        <v>0</v>
      </c>
      <c r="V16" s="148" t="str">
        <f>IF(AND((OR('步驟1. 先填【114-1申請總表】第8列之B欄至CN欄'!$N$12="弱勢家庭子女",'步驟1. 先填【114-1申請總表】第8列之B欄至CN欄'!$N$12="弱勢家庭身障學生或身障人士子女")),U16*(G16=0)),"1","0")</f>
        <v>0</v>
      </c>
      <c r="W16" s="148" t="str">
        <f t="shared" si="3"/>
        <v>N</v>
      </c>
      <c r="X16" s="746"/>
      <c r="Y16" s="624"/>
      <c r="Z16" s="626"/>
      <c r="AA16" s="626"/>
      <c r="AB16" s="626"/>
      <c r="AC16" s="616"/>
      <c r="AD16" s="616"/>
      <c r="AE16" s="616"/>
    </row>
    <row r="17" spans="1:31" s="161" customFormat="1" ht="49.95" customHeight="1">
      <c r="A17" s="143"/>
      <c r="B17" s="114"/>
      <c r="C17" s="143"/>
      <c r="D17" s="114"/>
      <c r="E17" s="114"/>
      <c r="F17" s="114"/>
      <c r="G17" s="114">
        <v>0</v>
      </c>
      <c r="H17" s="114">
        <v>0</v>
      </c>
      <c r="I17" s="114"/>
      <c r="J17" s="114"/>
      <c r="K17" s="114"/>
      <c r="L17" s="172"/>
      <c r="M17" s="143"/>
      <c r="N17" s="172"/>
      <c r="O17" s="172"/>
      <c r="P17" s="172"/>
      <c r="Q17" s="172"/>
      <c r="R17" s="172"/>
      <c r="S17" s="148" t="str">
        <f t="shared" si="0"/>
        <v>1</v>
      </c>
      <c r="T17" s="148" t="str">
        <f t="shared" si="1"/>
        <v>1</v>
      </c>
      <c r="U17" s="148" t="str">
        <f t="shared" si="2"/>
        <v>0</v>
      </c>
      <c r="V17" s="148" t="str">
        <f>IF(AND((OR('步驟1. 先填【114-1申請總表】第8列之B欄至CN欄'!$N$12="弱勢家庭子女",'步驟1. 先填【114-1申請總表】第8列之B欄至CN欄'!$N$12="弱勢家庭身障學生或身障人士子女")),U17*(G17=0)),"1","0")</f>
        <v>0</v>
      </c>
      <c r="W17" s="148" t="str">
        <f t="shared" si="3"/>
        <v>N</v>
      </c>
      <c r="X17" s="746"/>
      <c r="Y17" s="624"/>
      <c r="Z17" s="626"/>
      <c r="AA17" s="626"/>
      <c r="AB17" s="626"/>
      <c r="AC17" s="616"/>
      <c r="AD17" s="616"/>
      <c r="AE17" s="616"/>
    </row>
    <row r="18" spans="1:31" s="161" customFormat="1" ht="49.95" customHeight="1">
      <c r="A18" s="143"/>
      <c r="B18" s="114"/>
      <c r="C18" s="143"/>
      <c r="D18" s="114"/>
      <c r="E18" s="114"/>
      <c r="F18" s="114"/>
      <c r="G18" s="114">
        <v>0</v>
      </c>
      <c r="H18" s="114">
        <v>0</v>
      </c>
      <c r="I18" s="114"/>
      <c r="J18" s="114"/>
      <c r="K18" s="114"/>
      <c r="L18" s="172"/>
      <c r="M18" s="143"/>
      <c r="N18" s="172"/>
      <c r="O18" s="172"/>
      <c r="P18" s="172"/>
      <c r="Q18" s="172"/>
      <c r="R18" s="172"/>
      <c r="S18" s="148" t="str">
        <f t="shared" si="0"/>
        <v>1</v>
      </c>
      <c r="T18" s="148" t="str">
        <f t="shared" si="1"/>
        <v>1</v>
      </c>
      <c r="U18" s="148" t="str">
        <f t="shared" si="2"/>
        <v>0</v>
      </c>
      <c r="V18" s="148" t="str">
        <f>IF(AND((OR('步驟1. 先填【114-1申請總表】第8列之B欄至CN欄'!$N$12="弱勢家庭子女",'步驟1. 先填【114-1申請總表】第8列之B欄至CN欄'!$N$12="弱勢家庭身障學生或身障人士子女")),U18*(G18=0)),"1","0")</f>
        <v>0</v>
      </c>
      <c r="W18" s="148" t="str">
        <f t="shared" si="3"/>
        <v>N</v>
      </c>
      <c r="X18" s="746"/>
      <c r="Y18" s="624"/>
      <c r="Z18" s="626"/>
      <c r="AA18" s="626"/>
      <c r="AB18" s="626"/>
      <c r="AC18" s="616"/>
      <c r="AD18" s="616"/>
      <c r="AE18" s="616"/>
    </row>
    <row r="19" spans="1:31" s="161" customFormat="1" ht="49.95" customHeight="1">
      <c r="A19" s="143"/>
      <c r="B19" s="114"/>
      <c r="C19" s="143"/>
      <c r="D19" s="114"/>
      <c r="E19" s="114"/>
      <c r="F19" s="114"/>
      <c r="G19" s="114">
        <v>0</v>
      </c>
      <c r="H19" s="114">
        <v>0</v>
      </c>
      <c r="I19" s="114"/>
      <c r="J19" s="114"/>
      <c r="K19" s="114"/>
      <c r="L19" s="172"/>
      <c r="M19" s="143"/>
      <c r="N19" s="172"/>
      <c r="O19" s="172"/>
      <c r="P19" s="172"/>
      <c r="Q19" s="172"/>
      <c r="R19" s="172"/>
      <c r="S19" s="148" t="str">
        <f t="shared" si="0"/>
        <v>1</v>
      </c>
      <c r="T19" s="148" t="str">
        <f t="shared" si="1"/>
        <v>1</v>
      </c>
      <c r="U19" s="148" t="str">
        <f t="shared" si="2"/>
        <v>0</v>
      </c>
      <c r="V19" s="148" t="str">
        <f>IF(AND((OR('步驟1. 先填【114-1申請總表】第8列之B欄至CN欄'!$N$12="弱勢家庭子女",'步驟1. 先填【114-1申請總表】第8列之B欄至CN欄'!$N$12="弱勢家庭身障學生或身障人士子女")),U19*(G19=0)),"1","0")</f>
        <v>0</v>
      </c>
      <c r="W19" s="148" t="str">
        <f t="shared" si="3"/>
        <v>N</v>
      </c>
      <c r="X19" s="746"/>
      <c r="Y19" s="624"/>
      <c r="Z19" s="626"/>
      <c r="AA19" s="626"/>
      <c r="AB19" s="626"/>
      <c r="AC19" s="616"/>
      <c r="AD19" s="616"/>
      <c r="AE19" s="616"/>
    </row>
    <row r="20" spans="1:31" s="161" customFormat="1" ht="49.95" customHeight="1">
      <c r="A20" s="143"/>
      <c r="B20" s="114"/>
      <c r="C20" s="143"/>
      <c r="D20" s="114"/>
      <c r="E20" s="114"/>
      <c r="F20" s="114"/>
      <c r="G20" s="114">
        <v>0</v>
      </c>
      <c r="H20" s="114">
        <v>0</v>
      </c>
      <c r="I20" s="114"/>
      <c r="J20" s="114"/>
      <c r="K20" s="114"/>
      <c r="L20" s="172"/>
      <c r="M20" s="143"/>
      <c r="N20" s="172"/>
      <c r="O20" s="172"/>
      <c r="P20" s="172"/>
      <c r="Q20" s="172"/>
      <c r="R20" s="172"/>
      <c r="S20" s="148" t="str">
        <f t="shared" si="0"/>
        <v>1</v>
      </c>
      <c r="T20" s="148" t="str">
        <f t="shared" si="1"/>
        <v>1</v>
      </c>
      <c r="U20" s="148" t="str">
        <f t="shared" si="2"/>
        <v>0</v>
      </c>
      <c r="V20" s="148" t="str">
        <f>IF(AND((OR('步驟1. 先填【114-1申請總表】第8列之B欄至CN欄'!$N$12="弱勢家庭子女",'步驟1. 先填【114-1申請總表】第8列之B欄至CN欄'!$N$12="弱勢家庭身障學生或身障人士子女")),U20*(G20=0)),"1","0")</f>
        <v>0</v>
      </c>
      <c r="W20" s="148" t="str">
        <f t="shared" si="3"/>
        <v>N</v>
      </c>
      <c r="X20" s="746"/>
      <c r="Y20" s="624"/>
      <c r="Z20" s="626"/>
      <c r="AA20" s="626"/>
      <c r="AB20" s="626"/>
      <c r="AC20" s="616"/>
      <c r="AD20" s="616"/>
      <c r="AE20" s="616"/>
    </row>
    <row r="21" spans="1:31" s="161" customFormat="1" ht="49.95" customHeight="1">
      <c r="A21" s="143"/>
      <c r="B21" s="114"/>
      <c r="C21" s="143"/>
      <c r="D21" s="114"/>
      <c r="E21" s="114"/>
      <c r="F21" s="114"/>
      <c r="G21" s="114">
        <v>0</v>
      </c>
      <c r="H21" s="114">
        <v>0</v>
      </c>
      <c r="I21" s="114"/>
      <c r="J21" s="114"/>
      <c r="K21" s="114"/>
      <c r="L21" s="172"/>
      <c r="M21" s="143"/>
      <c r="N21" s="172"/>
      <c r="O21" s="172"/>
      <c r="P21" s="172"/>
      <c r="Q21" s="172"/>
      <c r="R21" s="172"/>
      <c r="S21" s="148" t="str">
        <f t="shared" si="0"/>
        <v>1</v>
      </c>
      <c r="T21" s="148" t="str">
        <f t="shared" si="1"/>
        <v>1</v>
      </c>
      <c r="U21" s="148" t="str">
        <f t="shared" si="2"/>
        <v>0</v>
      </c>
      <c r="V21" s="148" t="str">
        <f>IF(AND((OR('步驟1. 先填【114-1申請總表】第8列之B欄至CN欄'!$N$12="弱勢家庭子女",'步驟1. 先填【114-1申請總表】第8列之B欄至CN欄'!$N$12="弱勢家庭身障學生或身障人士子女")),U21*(G21=0)),"1","0")</f>
        <v>0</v>
      </c>
      <c r="W21" s="148" t="str">
        <f t="shared" si="3"/>
        <v>N</v>
      </c>
      <c r="X21" s="746"/>
      <c r="Y21" s="624"/>
      <c r="Z21" s="626"/>
      <c r="AA21" s="626"/>
      <c r="AB21" s="626"/>
      <c r="AC21" s="616"/>
      <c r="AD21" s="616"/>
      <c r="AE21" s="616"/>
    </row>
    <row r="22" spans="1:31" s="161" customFormat="1" ht="49.95" customHeight="1">
      <c r="A22" s="143"/>
      <c r="B22" s="114"/>
      <c r="C22" s="143"/>
      <c r="D22" s="114"/>
      <c r="E22" s="114"/>
      <c r="F22" s="114"/>
      <c r="G22" s="114">
        <v>0</v>
      </c>
      <c r="H22" s="114">
        <v>0</v>
      </c>
      <c r="I22" s="114"/>
      <c r="J22" s="114"/>
      <c r="K22" s="114"/>
      <c r="L22" s="172"/>
      <c r="M22" s="143"/>
      <c r="N22" s="172"/>
      <c r="O22" s="172"/>
      <c r="P22" s="172"/>
      <c r="Q22" s="172"/>
      <c r="R22" s="172"/>
      <c r="S22" s="148" t="str">
        <f t="shared" si="0"/>
        <v>1</v>
      </c>
      <c r="T22" s="148" t="str">
        <f t="shared" si="1"/>
        <v>1</v>
      </c>
      <c r="U22" s="148" t="str">
        <f t="shared" si="2"/>
        <v>0</v>
      </c>
      <c r="V22" s="148" t="str">
        <f>IF(AND((OR('步驟1. 先填【114-1申請總表】第8列之B欄至CN欄'!$N$12="弱勢家庭子女",'步驟1. 先填【114-1申請總表】第8列之B欄至CN欄'!$N$12="弱勢家庭身障學生或身障人士子女")),U22*(G22=0)),"1","0")</f>
        <v>0</v>
      </c>
      <c r="W22" s="148" t="str">
        <f t="shared" si="3"/>
        <v>N</v>
      </c>
      <c r="X22" s="747"/>
      <c r="Y22" s="625"/>
      <c r="Z22" s="626"/>
      <c r="AA22" s="626"/>
      <c r="AB22" s="626"/>
      <c r="AC22" s="616"/>
      <c r="AD22" s="616"/>
      <c r="AE22" s="616"/>
    </row>
    <row r="23" spans="1:31" s="178" customFormat="1" ht="45" customHeight="1">
      <c r="A23" s="748" t="s">
        <v>2</v>
      </c>
      <c r="B23" s="749"/>
      <c r="C23" s="749"/>
      <c r="D23" s="749"/>
      <c r="E23" s="749"/>
      <c r="F23" s="749"/>
      <c r="G23" s="749"/>
      <c r="H23" s="749"/>
      <c r="I23" s="749"/>
      <c r="J23" s="749"/>
      <c r="K23" s="749"/>
      <c r="L23" s="749"/>
      <c r="M23" s="750"/>
      <c r="N23" s="173">
        <f>SUM(N4:N22)</f>
        <v>0</v>
      </c>
      <c r="O23" s="173">
        <f>SUM(O4:O22)</f>
        <v>0</v>
      </c>
      <c r="P23" s="173">
        <f>SUM(P4:P22)</f>
        <v>0</v>
      </c>
      <c r="Q23" s="173">
        <f>SUM(Q4:Q22)</f>
        <v>0</v>
      </c>
      <c r="R23" s="173">
        <f>SUM(R4:R22)</f>
        <v>0</v>
      </c>
      <c r="S23" s="174"/>
      <c r="T23" s="174"/>
      <c r="U23" s="174"/>
      <c r="V23" s="174"/>
      <c r="W23" s="175"/>
      <c r="X23" s="176">
        <f>X4</f>
        <v>1</v>
      </c>
      <c r="Y23" s="177">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78" priority="9" operator="containsText" text="0">
      <formula>NOT(ISERROR(SEARCH("0",S4)))</formula>
    </cfRule>
  </conditionalFormatting>
  <conditionalFormatting sqref="U4:U22">
    <cfRule type="containsText" dxfId="277" priority="8" operator="containsText" text="0">
      <formula>NOT(ISERROR(SEARCH("0",U4)))</formula>
    </cfRule>
  </conditionalFormatting>
  <conditionalFormatting sqref="V4:V22">
    <cfRule type="containsText" dxfId="276" priority="7" operator="containsText" text="1">
      <formula>NOT(ISERROR(SEARCH("1",V4)))</formula>
    </cfRule>
  </conditionalFormatting>
  <conditionalFormatting sqref="W4:W22 A23">
    <cfRule type="containsText" dxfId="275" priority="6" operator="containsText" text="Y">
      <formula>NOT(ISERROR(SEARCH("Y",A4)))</formula>
    </cfRule>
  </conditionalFormatting>
  <conditionalFormatting sqref="AC4:AE4">
    <cfRule type="cellIs" dxfId="274" priority="4" stopIfTrue="1" operator="equal">
      <formula>"身份空白"</formula>
    </cfRule>
    <cfRule type="cellIs" dxfId="27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500-000000000000}"/>
    <dataValidation type="list" allowBlank="1" showInputMessage="1" showErrorMessage="1" sqref="A5:A22" xr:uid="{00000000-0002-0000-1500-000001000000}">
      <formula1>$A$26:$A$53</formula1>
    </dataValidation>
    <dataValidation type="list" allowBlank="1" showInputMessage="1" showErrorMessage="1" sqref="K5:K22" xr:uid="{00000000-0002-0000-1500-000002000000}">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工作表15"/>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0.88671875" style="7" customWidth="1"/>
    <col min="4" max="5" width="13.44140625" style="7" customWidth="1"/>
    <col min="6" max="6" width="12.6640625" style="7" customWidth="1"/>
    <col min="7" max="7" width="11.33203125" style="7" customWidth="1"/>
    <col min="8" max="8" width="12" style="7" customWidth="1"/>
    <col min="9" max="9" width="11.88671875" style="7" customWidth="1"/>
    <col min="10" max="10" width="25.77734375" style="9" customWidth="1"/>
    <col min="11" max="11" width="25.109375" style="7" customWidth="1"/>
    <col min="12" max="12" width="18.6640625" style="10" customWidth="1"/>
    <col min="13" max="13" width="21.33203125" style="7" customWidth="1"/>
    <col min="14" max="16" width="19.6640625" style="11" customWidth="1"/>
    <col min="17" max="17" width="15.21875" style="11" customWidth="1"/>
    <col min="18" max="18" width="19.6640625" style="11" customWidth="1"/>
    <col min="19" max="20" width="20.21875" style="7" customWidth="1"/>
    <col min="21" max="21" width="16.44140625" style="7" customWidth="1"/>
    <col min="22" max="22" width="17.33203125" style="7" customWidth="1"/>
    <col min="23" max="23" width="16" style="7" customWidth="1"/>
    <col min="24" max="24" width="14.10937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2.4"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35">
        <v>1</v>
      </c>
      <c r="B4" s="200">
        <f>'步驟1. 先填【114-1申請總表】第8列之B欄至CN欄'!G13</f>
        <v>0</v>
      </c>
      <c r="C4" s="79"/>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先填【114-1申請總表】第8列之B欄至CN欄'!$N$13="弱勢家庭子女",'步驟1. 先填【114-1申請總表】第8列之B欄至CN欄'!$N$13="弱勢家庭身障學生或身障人士子女")),U4*(G4=0)),"1","0")</f>
        <v>0</v>
      </c>
      <c r="W4" s="78" t="str">
        <f t="shared" ref="W4:W22" si="3">IF(U4*V4,"Y","N")</f>
        <v>N</v>
      </c>
      <c r="X4" s="620">
        <f>COUNTIF(U4:U22,"1")</f>
        <v>1</v>
      </c>
      <c r="Y4" s="623">
        <f>'步驟1. 先填【114-1申請總表】第8列之B欄至CN欄'!N13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IF(AND((OR('步驟1. 先填【114-1申請總表】第8列之B欄至CN欄'!$N$13="弱勢家庭子女",'步驟1. 先填【114-1申請總表】第8列之B欄至CN欄'!$N$13="弱勢家庭身障學生或身障人士子女")),U5*(G5=0)),"1","0")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IF(AND((OR('步驟1. 先填【114-1申請總表】第8列之B欄至CN欄'!$N$13="弱勢家庭子女",'步驟1. 先填【114-1申請總表】第8列之B欄至CN欄'!$N$13="弱勢家庭身障學生或身障人士子女")),U6*(G6=0)),"1","0")</f>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IF(AND((OR('步驟1. 先填【114-1申請總表】第8列之B欄至CN欄'!$N$13="弱勢家庭子女",'步驟1. 先填【114-1申請總表】第8列之B欄至CN欄'!$N$13="弱勢家庭身障學生或身障人士子女")),U7*(G7=0)),"1","0")</f>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IF(AND((OR('步驟1. 先填【114-1申請總表】第8列之B欄至CN欄'!$N$13="弱勢家庭子女",'步驟1. 先填【114-1申請總表】第8列之B欄至CN欄'!$N$13="弱勢家庭身障學生或身障人士子女")),U8*(G8=0)),"1","0")</f>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IF(AND((OR('步驟1. 先填【114-1申請總表】第8列之B欄至CN欄'!$N$13="弱勢家庭子女",'步驟1. 先填【114-1申請總表】第8列之B欄至CN欄'!$N$13="弱勢家庭身障學生或身障人士子女")),U9*(G9=0)),"1","0")</f>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IF(AND((OR('步驟1. 先填【114-1申請總表】第8列之B欄至CN欄'!$N$13="弱勢家庭子女",'步驟1. 先填【114-1申請總表】第8列之B欄至CN欄'!$N$13="弱勢家庭身障學生或身障人士子女")),U10*(G10=0)),"1","0")</f>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IF(AND((OR('步驟1. 先填【114-1申請總表】第8列之B欄至CN欄'!$N$13="弱勢家庭子女",'步驟1. 先填【114-1申請總表】第8列之B欄至CN欄'!$N$13="弱勢家庭身障學生或身障人士子女")),U11*(G11=0)),"1","0")</f>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IF(AND((OR('步驟1. 先填【114-1申請總表】第8列之B欄至CN欄'!$N$13="弱勢家庭子女",'步驟1. 先填【114-1申請總表】第8列之B欄至CN欄'!$N$13="弱勢家庭身障學生或身障人士子女")),U12*(G12=0)),"1","0")</f>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IF(AND((OR('步驟1. 先填【114-1申請總表】第8列之B欄至CN欄'!$N$13="弱勢家庭子女",'步驟1. 先填【114-1申請總表】第8列之B欄至CN欄'!$N$13="弱勢家庭身障學生或身障人士子女")),U13*(G13=0)),"1","0")</f>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IF(AND((OR('步驟1. 先填【114-1申請總表】第8列之B欄至CN欄'!$N$13="弱勢家庭子女",'步驟1. 先填【114-1申請總表】第8列之B欄至CN欄'!$N$13="弱勢家庭身障學生或身障人士子女")),U14*(G14=0)),"1","0")</f>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IF(AND((OR('步驟1. 先填【114-1申請總表】第8列之B欄至CN欄'!$N$13="弱勢家庭子女",'步驟1. 先填【114-1申請總表】第8列之B欄至CN欄'!$N$13="弱勢家庭身障學生或身障人士子女")),U15*(G15=0)),"1","0")</f>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IF(AND((OR('步驟1. 先填【114-1申請總表】第8列之B欄至CN欄'!$N$13="弱勢家庭子女",'步驟1. 先填【114-1申請總表】第8列之B欄至CN欄'!$N$13="弱勢家庭身障學生或身障人士子女")),U16*(G16=0)),"1","0")</f>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IF(AND((OR('步驟1. 先填【114-1申請總表】第8列之B欄至CN欄'!$N$13="弱勢家庭子女",'步驟1. 先填【114-1申請總表】第8列之B欄至CN欄'!$N$13="弱勢家庭身障學生或身障人士子女")),U17*(G17=0)),"1","0")</f>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IF(AND((OR('步驟1. 先填【114-1申請總表】第8列之B欄至CN欄'!$N$13="弱勢家庭子女",'步驟1. 先填【114-1申請總表】第8列之B欄至CN欄'!$N$13="弱勢家庭身障學生或身障人士子女")),U18*(G18=0)),"1","0")</f>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IF(AND((OR('步驟1. 先填【114-1申請總表】第8列之B欄至CN欄'!$N$13="弱勢家庭子女",'步驟1. 先填【114-1申請總表】第8列之B欄至CN欄'!$N$13="弱勢家庭身障學生或身障人士子女")),U19*(G19=0)),"1","0")</f>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IF(AND((OR('步驟1. 先填【114-1申請總表】第8列之B欄至CN欄'!$N$13="弱勢家庭子女",'步驟1. 先填【114-1申請總表】第8列之B欄至CN欄'!$N$13="弱勢家庭身障學生或身障人士子女")),U20*(G20=0)),"1","0")</f>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IF(AND((OR('步驟1. 先填【114-1申請總表】第8列之B欄至CN欄'!$N$13="弱勢家庭子女",'步驟1. 先填【114-1申請總表】第8列之B欄至CN欄'!$N$13="弱勢家庭身障學生或身障人士子女")),U21*(G21=0)),"1","0")</f>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IF(AND((OR('步驟1. 先填【114-1申請總表】第8列之B欄至CN欄'!$N$13="弱勢家庭子女",'步驟1. 先填【114-1申請總表】第8列之B欄至CN欄'!$N$13="弱勢家庭身障學生或身障人士子女")),U22*(G22=0)),"1","0")</f>
        <v>0</v>
      </c>
      <c r="W22" s="78" t="str">
        <f t="shared" si="3"/>
        <v>N</v>
      </c>
      <c r="X22" s="622"/>
      <c r="Y22" s="625"/>
      <c r="Z22" s="626"/>
      <c r="AA22" s="626"/>
      <c r="AB22" s="626"/>
      <c r="AC22" s="616"/>
      <c r="AD22" s="616"/>
      <c r="AE22" s="616"/>
    </row>
    <row r="23" spans="1:31" s="164" customFormat="1" ht="54"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72" priority="9" operator="containsText" text="0">
      <formula>NOT(ISERROR(SEARCH("0",S4)))</formula>
    </cfRule>
  </conditionalFormatting>
  <conditionalFormatting sqref="U4:U22">
    <cfRule type="containsText" dxfId="271" priority="8" operator="containsText" text="0">
      <formula>NOT(ISERROR(SEARCH("0",U4)))</formula>
    </cfRule>
  </conditionalFormatting>
  <conditionalFormatting sqref="V4:V22">
    <cfRule type="containsText" dxfId="270" priority="7" operator="containsText" text="1">
      <formula>NOT(ISERROR(SEARCH("1",V4)))</formula>
    </cfRule>
  </conditionalFormatting>
  <conditionalFormatting sqref="W4:W22 A23">
    <cfRule type="containsText" dxfId="269" priority="6" operator="containsText" text="Y">
      <formula>NOT(ISERROR(SEARCH("Y",A4)))</formula>
    </cfRule>
  </conditionalFormatting>
  <conditionalFormatting sqref="AC4:AE4">
    <cfRule type="cellIs" dxfId="268" priority="4" stopIfTrue="1" operator="equal">
      <formula>"身份空白"</formula>
    </cfRule>
    <cfRule type="cellIs" dxfId="26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600-000000000000}"/>
    <dataValidation type="list" allowBlank="1" showInputMessage="1" showErrorMessage="1" sqref="A5:A22" xr:uid="{00000000-0002-0000-1600-000001000000}">
      <formula1>$A$26:$A$53</formula1>
    </dataValidation>
    <dataValidation type="list" allowBlank="1" showInputMessage="1" showErrorMessage="1" sqref="K5:K22" xr:uid="{00000000-0002-0000-1600-000002000000}">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工作表16"/>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44140625" style="8" customWidth="1"/>
    <col min="3" max="3" width="13.109375" style="7" customWidth="1"/>
    <col min="4" max="4" width="14.88671875" style="7" customWidth="1"/>
    <col min="5" max="5" width="13" style="7" customWidth="1"/>
    <col min="6" max="6" width="13.44140625" style="7" customWidth="1"/>
    <col min="7" max="7" width="12.21875" style="7" customWidth="1"/>
    <col min="8" max="8" width="12.6640625" style="7" customWidth="1"/>
    <col min="9" max="9" width="13.44140625" style="7" customWidth="1"/>
    <col min="10" max="10" width="26.109375" style="9" customWidth="1"/>
    <col min="11" max="11" width="22.21875" style="7" customWidth="1"/>
    <col min="12" max="12" width="18.77734375" style="10" customWidth="1"/>
    <col min="13" max="13" width="18.109375" style="7" customWidth="1"/>
    <col min="14" max="16" width="21.6640625" style="11" customWidth="1"/>
    <col min="17" max="17" width="13.44140625" style="11" customWidth="1"/>
    <col min="18" max="18" width="21.6640625" style="11" customWidth="1"/>
    <col min="19" max="20" width="18.6640625" style="7" customWidth="1"/>
    <col min="21" max="21" width="14.109375" style="7" customWidth="1"/>
    <col min="22" max="22" width="16.77734375" style="7" customWidth="1"/>
    <col min="23" max="23" width="15.109375" style="7" customWidth="1"/>
    <col min="24" max="24" width="15.44140625" style="7" customWidth="1"/>
    <col min="25" max="25" width="15.33203125" style="12" customWidth="1"/>
    <col min="26" max="31" width="19"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4.95"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35">
        <v>1</v>
      </c>
      <c r="B4" s="200">
        <f>'步驟1. 先填【114-1申請總表】第8列之B欄至CN欄'!G14</f>
        <v>0</v>
      </c>
      <c r="C4" s="79"/>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先填【114-1申請總表】第8列之B欄至CN欄'!$N$14="弱勢家庭子女",'步驟1. 先填【114-1申請總表】第8列之B欄至CN欄'!$N$14="弱勢家庭身障學生或身障人士子女")),U4*(G4=0)),"1","0")</f>
        <v>0</v>
      </c>
      <c r="W4" s="78" t="str">
        <f t="shared" ref="W4:W22" si="3">IF(U4*V4,"Y","N")</f>
        <v>N</v>
      </c>
      <c r="X4" s="620">
        <f>COUNTIF(U4:U22,"1")</f>
        <v>1</v>
      </c>
      <c r="Y4" s="623">
        <f>'步驟1. 先填【114-1申請總表】第8列之B欄至CN欄'!N14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IF(AND((OR('步驟1. 先填【114-1申請總表】第8列之B欄至CN欄'!$N$14="弱勢家庭子女",'步驟1. 先填【114-1申請總表】第8列之B欄至CN欄'!$N$14="弱勢家庭身障學生或身障人士子女")),U5*(G5=0)),"1","0")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IF(AND((OR('步驟1. 先填【114-1申請總表】第8列之B欄至CN欄'!$N$14="弱勢家庭子女",'步驟1. 先填【114-1申請總表】第8列之B欄至CN欄'!$N$14="弱勢家庭身障學生或身障人士子女")),U6*(G6=0)),"1","0")</f>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IF(AND((OR('步驟1. 先填【114-1申請總表】第8列之B欄至CN欄'!$N$14="弱勢家庭子女",'步驟1. 先填【114-1申請總表】第8列之B欄至CN欄'!$N$14="弱勢家庭身障學生或身障人士子女")),U7*(G7=0)),"1","0")</f>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IF(AND((OR('步驟1. 先填【114-1申請總表】第8列之B欄至CN欄'!$N$14="弱勢家庭子女",'步驟1. 先填【114-1申請總表】第8列之B欄至CN欄'!$N$14="弱勢家庭身障學生或身障人士子女")),U8*(G8=0)),"1","0")</f>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IF(AND((OR('步驟1. 先填【114-1申請總表】第8列之B欄至CN欄'!$N$14="弱勢家庭子女",'步驟1. 先填【114-1申請總表】第8列之B欄至CN欄'!$N$14="弱勢家庭身障學生或身障人士子女")),U9*(G9=0)),"1","0")</f>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IF(AND((OR('步驟1. 先填【114-1申請總表】第8列之B欄至CN欄'!$N$14="弱勢家庭子女",'步驟1. 先填【114-1申請總表】第8列之B欄至CN欄'!$N$14="弱勢家庭身障學生或身障人士子女")),U10*(G10=0)),"1","0")</f>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IF(AND((OR('步驟1. 先填【114-1申請總表】第8列之B欄至CN欄'!$N$14="弱勢家庭子女",'步驟1. 先填【114-1申請總表】第8列之B欄至CN欄'!$N$14="弱勢家庭身障學生或身障人士子女")),U11*(G11=0)),"1","0")</f>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IF(AND((OR('步驟1. 先填【114-1申請總表】第8列之B欄至CN欄'!$N$14="弱勢家庭子女",'步驟1. 先填【114-1申請總表】第8列之B欄至CN欄'!$N$14="弱勢家庭身障學生或身障人士子女")),U12*(G12=0)),"1","0")</f>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IF(AND((OR('步驟1. 先填【114-1申請總表】第8列之B欄至CN欄'!$N$14="弱勢家庭子女",'步驟1. 先填【114-1申請總表】第8列之B欄至CN欄'!$N$14="弱勢家庭身障學生或身障人士子女")),U13*(G13=0)),"1","0")</f>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IF(AND((OR('步驟1. 先填【114-1申請總表】第8列之B欄至CN欄'!$N$14="弱勢家庭子女",'步驟1. 先填【114-1申請總表】第8列之B欄至CN欄'!$N$14="弱勢家庭身障學生或身障人士子女")),U14*(G14=0)),"1","0")</f>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IF(AND((OR('步驟1. 先填【114-1申請總表】第8列之B欄至CN欄'!$N$14="弱勢家庭子女",'步驟1. 先填【114-1申請總表】第8列之B欄至CN欄'!$N$14="弱勢家庭身障學生或身障人士子女")),U15*(G15=0)),"1","0")</f>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IF(AND((OR('步驟1. 先填【114-1申請總表】第8列之B欄至CN欄'!$N$14="弱勢家庭子女",'步驟1. 先填【114-1申請總表】第8列之B欄至CN欄'!$N$14="弱勢家庭身障學生或身障人士子女")),U16*(G16=0)),"1","0")</f>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IF(AND((OR('步驟1. 先填【114-1申請總表】第8列之B欄至CN欄'!$N$14="弱勢家庭子女",'步驟1. 先填【114-1申請總表】第8列之B欄至CN欄'!$N$14="弱勢家庭身障學生或身障人士子女")),U17*(G17=0)),"1","0")</f>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IF(AND((OR('步驟1. 先填【114-1申請總表】第8列之B欄至CN欄'!$N$14="弱勢家庭子女",'步驟1. 先填【114-1申請總表】第8列之B欄至CN欄'!$N$14="弱勢家庭身障學生或身障人士子女")),U18*(G18=0)),"1","0")</f>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IF(AND((OR('步驟1. 先填【114-1申請總表】第8列之B欄至CN欄'!$N$14="弱勢家庭子女",'步驟1. 先填【114-1申請總表】第8列之B欄至CN欄'!$N$14="弱勢家庭身障學生或身障人士子女")),U19*(G19=0)),"1","0")</f>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IF(AND((OR('步驟1. 先填【114-1申請總表】第8列之B欄至CN欄'!$N$14="弱勢家庭子女",'步驟1. 先填【114-1申請總表】第8列之B欄至CN欄'!$N$14="弱勢家庭身障學生或身障人士子女")),U20*(G20=0)),"1","0")</f>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IF(AND((OR('步驟1. 先填【114-1申請總表】第8列之B欄至CN欄'!$N$14="弱勢家庭子女",'步驟1. 先填【114-1申請總表】第8列之B欄至CN欄'!$N$14="弱勢家庭身障學生或身障人士子女")),U21*(G21=0)),"1","0")</f>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IF(AND((OR('步驟1. 先填【114-1申請總表】第8列之B欄至CN欄'!$N$14="弱勢家庭子女",'步驟1. 先填【114-1申請總表】第8列之B欄至CN欄'!$N$14="弱勢家庭身障學生或身障人士子女")),U22*(G22=0)),"1","0")</f>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6" priority="9" operator="containsText" text="0">
      <formula>NOT(ISERROR(SEARCH("0",S4)))</formula>
    </cfRule>
  </conditionalFormatting>
  <conditionalFormatting sqref="U4:U22">
    <cfRule type="containsText" dxfId="265" priority="8" operator="containsText" text="0">
      <formula>NOT(ISERROR(SEARCH("0",U4)))</formula>
    </cfRule>
  </conditionalFormatting>
  <conditionalFormatting sqref="V4:V22">
    <cfRule type="containsText" dxfId="264" priority="7" operator="containsText" text="1">
      <formula>NOT(ISERROR(SEARCH("1",V4)))</formula>
    </cfRule>
  </conditionalFormatting>
  <conditionalFormatting sqref="W4:W22 A23">
    <cfRule type="containsText" dxfId="263" priority="6" operator="containsText" text="Y">
      <formula>NOT(ISERROR(SEARCH("Y",A4)))</formula>
    </cfRule>
  </conditionalFormatting>
  <conditionalFormatting sqref="AC4:AE4">
    <cfRule type="cellIs" dxfId="262" priority="4" stopIfTrue="1" operator="equal">
      <formula>"身份空白"</formula>
    </cfRule>
    <cfRule type="cellIs" dxfId="26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700-000000000000}"/>
    <dataValidation type="list" allowBlank="1" showInputMessage="1" showErrorMessage="1" sqref="A5:A22" xr:uid="{00000000-0002-0000-1700-000001000000}">
      <formula1>$A$26:$A$53</formula1>
    </dataValidation>
    <dataValidation type="list" allowBlank="1" showInputMessage="1" showErrorMessage="1" sqref="K5:K22" xr:uid="{00000000-0002-0000-1700-000002000000}">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工作表17"/>
  <dimension ref="A1:AE54"/>
  <sheetViews>
    <sheetView zoomScale="63" zoomScaleNormal="63" workbookViewId="0">
      <pane xSplit="2" ySplit="3" topLeftCell="C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77734375" style="8" customWidth="1"/>
    <col min="3" max="3" width="11.6640625" style="7" customWidth="1"/>
    <col min="4" max="6" width="13.33203125" style="7" customWidth="1"/>
    <col min="7" max="8" width="11.6640625" style="7" customWidth="1"/>
    <col min="9" max="9" width="11.77734375" style="7" customWidth="1"/>
    <col min="10" max="10" width="25.33203125" style="9" customWidth="1"/>
    <col min="11" max="11" width="22.44140625" style="7" customWidth="1"/>
    <col min="12" max="12" width="20.77734375" style="10" customWidth="1"/>
    <col min="13" max="13" width="18" style="7" customWidth="1"/>
    <col min="14" max="16" width="20.33203125" style="11" customWidth="1"/>
    <col min="17" max="17" width="15.44140625" style="11" customWidth="1"/>
    <col min="18" max="18" width="20.33203125" style="11" customWidth="1"/>
    <col min="19" max="20" width="20.109375" style="7" customWidth="1"/>
    <col min="21" max="21" width="15.6640625" style="7" customWidth="1"/>
    <col min="22" max="22" width="18.44140625" style="7" customWidth="1"/>
    <col min="23" max="23" width="17" style="7" customWidth="1"/>
    <col min="24" max="24" width="16.6640625" style="7" customWidth="1"/>
    <col min="25" max="25" width="19"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4.95"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35">
        <v>1</v>
      </c>
      <c r="B4" s="200">
        <f>'步驟1. 先填【114-1申請總表】第8列之B欄至CN欄'!G15</f>
        <v>0</v>
      </c>
      <c r="C4" s="79"/>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先填【114-1申請總表】第8列之B欄至CN欄'!$N$15="弱勢家庭子女",'步驟1. 先填【114-1申請總表】第8列之B欄至CN欄'!$N$15="弱勢家庭身障學生或身障人士子女")),U4*(G4=0)),"1","0")</f>
        <v>0</v>
      </c>
      <c r="W4" s="78" t="str">
        <f t="shared" ref="W4:W22" si="3">IF(U4*V4,"Y","N")</f>
        <v>N</v>
      </c>
      <c r="X4" s="620">
        <f>COUNTIF(U4:U22,"1")</f>
        <v>1</v>
      </c>
      <c r="Y4" s="623">
        <f>'步驟1. 先填【114-1申請總表】第8列之B欄至CN欄'!N15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9"/>
      <c r="K54" s="7"/>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0" priority="9" operator="containsText" text="0">
      <formula>NOT(ISERROR(SEARCH("0",S4)))</formula>
    </cfRule>
  </conditionalFormatting>
  <conditionalFormatting sqref="U4:U22">
    <cfRule type="containsText" dxfId="259" priority="8" operator="containsText" text="0">
      <formula>NOT(ISERROR(SEARCH("0",U4)))</formula>
    </cfRule>
  </conditionalFormatting>
  <conditionalFormatting sqref="V4:V22">
    <cfRule type="containsText" dxfId="258" priority="7" operator="containsText" text="1">
      <formula>NOT(ISERROR(SEARCH("1",V4)))</formula>
    </cfRule>
  </conditionalFormatting>
  <conditionalFormatting sqref="W4:W22 A23">
    <cfRule type="containsText" dxfId="257" priority="6" operator="containsText" text="Y">
      <formula>NOT(ISERROR(SEARCH("Y",A4)))</formula>
    </cfRule>
  </conditionalFormatting>
  <conditionalFormatting sqref="AC4:AE4">
    <cfRule type="cellIs" dxfId="256" priority="4" stopIfTrue="1" operator="equal">
      <formula>"身份空白"</formula>
    </cfRule>
    <cfRule type="cellIs" dxfId="25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800-000000000000}"/>
    <dataValidation type="list" allowBlank="1" showInputMessage="1" showErrorMessage="1" sqref="A5:A22" xr:uid="{00000000-0002-0000-1800-000001000000}">
      <formula1>$A$26:$A$53</formula1>
    </dataValidation>
    <dataValidation type="list" allowBlank="1" showInputMessage="1" showErrorMessage="1" sqref="K5:K22" xr:uid="{00000000-0002-0000-1800-000002000000}">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工作表18"/>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33203125" style="8" customWidth="1"/>
    <col min="3" max="3" width="12.44140625" style="7" customWidth="1"/>
    <col min="4" max="9" width="14.6640625" style="7" customWidth="1"/>
    <col min="10" max="10" width="20.77734375" style="9" customWidth="1"/>
    <col min="11" max="11" width="20.77734375" style="7" customWidth="1"/>
    <col min="12" max="12" width="21.88671875" style="10" customWidth="1"/>
    <col min="13" max="13" width="19.21875" style="7" customWidth="1"/>
    <col min="14" max="16" width="18.33203125" style="11" customWidth="1"/>
    <col min="17" max="17" width="13.77734375" style="11" customWidth="1"/>
    <col min="18" max="18" width="20" style="11" customWidth="1"/>
    <col min="19" max="20" width="21" style="7" customWidth="1"/>
    <col min="21" max="21" width="14.77734375" style="7" customWidth="1"/>
    <col min="22" max="22" width="18.109375" style="7" customWidth="1"/>
    <col min="23" max="23" width="14.6640625" style="7" customWidth="1"/>
    <col min="24" max="24" width="14.109375" style="7" customWidth="1"/>
    <col min="25" max="25" width="16.33203125"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4.2"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35">
        <v>1</v>
      </c>
      <c r="B4" s="200">
        <f>'步驟1. 先填【114-1申請總表】第8列之B欄至CN欄'!G16</f>
        <v>0</v>
      </c>
      <c r="C4" s="77"/>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先填【114-1申請總表】第8列之B欄至CN欄'!$N$16="弱勢家庭子女",'步驟1. 先填【114-1申請總表】第8列之B欄至CN欄'!$N$16="弱勢家庭身障學生或身障人士子女")),U4*(G4=0)),"1","0")</f>
        <v>0</v>
      </c>
      <c r="W4" s="78" t="str">
        <f t="shared" ref="W4:W22" si="3">IF(U4*V4,"Y","N")</f>
        <v>N</v>
      </c>
      <c r="X4" s="620">
        <f>COUNTIF(U4:U22,"1")</f>
        <v>1</v>
      </c>
      <c r="Y4" s="623">
        <f>'步驟1. 先填【114-1申請總表】第8列之B欄至CN欄'!N16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7"/>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7"/>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7"/>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7"/>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7"/>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7"/>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7"/>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7"/>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7"/>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7"/>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7"/>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7"/>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7"/>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7"/>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7"/>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7"/>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7"/>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7"/>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54" priority="9" operator="containsText" text="0">
      <formula>NOT(ISERROR(SEARCH("0",S4)))</formula>
    </cfRule>
  </conditionalFormatting>
  <conditionalFormatting sqref="U4:U22">
    <cfRule type="containsText" dxfId="253" priority="8" operator="containsText" text="0">
      <formula>NOT(ISERROR(SEARCH("0",U4)))</formula>
    </cfRule>
  </conditionalFormatting>
  <conditionalFormatting sqref="V4:V22">
    <cfRule type="containsText" dxfId="252" priority="7" operator="containsText" text="1">
      <formula>NOT(ISERROR(SEARCH("1",V4)))</formula>
    </cfRule>
  </conditionalFormatting>
  <conditionalFormatting sqref="W4:W22 A23">
    <cfRule type="containsText" dxfId="251" priority="6" operator="containsText" text="Y">
      <formula>NOT(ISERROR(SEARCH("Y",A4)))</formula>
    </cfRule>
  </conditionalFormatting>
  <conditionalFormatting sqref="AC4:AE4">
    <cfRule type="cellIs" dxfId="250" priority="4" stopIfTrue="1" operator="equal">
      <formula>"身份空白"</formula>
    </cfRule>
    <cfRule type="cellIs" dxfId="24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900-000000000000}"/>
    <dataValidation type="list" allowBlank="1" showInputMessage="1" showErrorMessage="1" sqref="A5:A22" xr:uid="{00000000-0002-0000-1900-000001000000}">
      <formula1>$A$26:$A$53</formula1>
    </dataValidation>
    <dataValidation type="list" allowBlank="1" showInputMessage="1" showErrorMessage="1" sqref="K5:K22" xr:uid="{00000000-0002-0000-1900-000002000000}">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工作表19"/>
  <dimension ref="A1:AE55"/>
  <sheetViews>
    <sheetView zoomScale="64" zoomScaleNormal="64" workbookViewId="0">
      <pane xSplit="2" ySplit="3" topLeftCell="C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44140625" style="7" customWidth="1"/>
    <col min="2" max="2" width="20" style="8" customWidth="1"/>
    <col min="3" max="3" width="13.21875" style="7" customWidth="1"/>
    <col min="4" max="9" width="14.6640625" style="7" customWidth="1"/>
    <col min="10" max="10" width="24.6640625" style="9" customWidth="1"/>
    <col min="11" max="11" width="22.33203125" style="7" customWidth="1"/>
    <col min="12" max="12" width="19.6640625" style="10" customWidth="1"/>
    <col min="13" max="13" width="22" style="7" customWidth="1"/>
    <col min="14" max="14" width="19.6640625" style="11" customWidth="1"/>
    <col min="15" max="15" width="18.6640625" style="11" customWidth="1"/>
    <col min="16" max="16" width="20.109375" style="11" customWidth="1"/>
    <col min="17" max="17" width="15" style="11" customWidth="1"/>
    <col min="18" max="18" width="20.88671875" style="11" customWidth="1"/>
    <col min="19" max="19" width="18.21875" style="7" customWidth="1"/>
    <col min="20" max="20" width="20.109375" style="7" customWidth="1"/>
    <col min="21" max="22" width="15.6640625" style="7" customWidth="1"/>
    <col min="23" max="23" width="17" style="7" customWidth="1"/>
    <col min="24" max="24" width="18" style="7" customWidth="1"/>
    <col min="25" max="25" width="18.6640625" style="12" customWidth="1"/>
    <col min="26" max="31" width="20.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6"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35">
        <v>1</v>
      </c>
      <c r="B4" s="200">
        <f>'步驟1. 先填【114-1申請總表】第8列之B欄至CN欄'!G17</f>
        <v>0</v>
      </c>
      <c r="C4" s="79"/>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先填【114-1申請總表】第8列之B欄至CN欄'!$N$17="弱勢家庭子女",'步驟1. 先填【114-1申請總表】第8列之B欄至CN欄'!$N$17="弱勢家庭身障學生或身障人士子女")),U4*(G4=0)),"1","0")</f>
        <v>0</v>
      </c>
      <c r="W4" s="78" t="str">
        <f t="shared" ref="W4:W22" si="3">IF(U4*V4,"Y","N")</f>
        <v>N</v>
      </c>
      <c r="X4" s="620">
        <f>COUNTIF(U4:U22,"1")</f>
        <v>1</v>
      </c>
      <c r="Y4" s="623">
        <f>'步驟1. 先填【114-1申請總表】第8列之B欄至CN欄'!N17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48" priority="9" operator="containsText" text="0">
      <formula>NOT(ISERROR(SEARCH("0",S4)))</formula>
    </cfRule>
  </conditionalFormatting>
  <conditionalFormatting sqref="U4:U22">
    <cfRule type="containsText" dxfId="247" priority="8" operator="containsText" text="0">
      <formula>NOT(ISERROR(SEARCH("0",U4)))</formula>
    </cfRule>
  </conditionalFormatting>
  <conditionalFormatting sqref="V4:V22">
    <cfRule type="containsText" dxfId="246" priority="7" operator="containsText" text="1">
      <formula>NOT(ISERROR(SEARCH("1",V4)))</formula>
    </cfRule>
  </conditionalFormatting>
  <conditionalFormatting sqref="W4:W22 A23">
    <cfRule type="containsText" dxfId="245" priority="6" operator="containsText" text="Y">
      <formula>NOT(ISERROR(SEARCH("Y",A4)))</formula>
    </cfRule>
  </conditionalFormatting>
  <conditionalFormatting sqref="AC4:AE4">
    <cfRule type="cellIs" dxfId="244" priority="4" stopIfTrue="1" operator="equal">
      <formula>"身份空白"</formula>
    </cfRule>
    <cfRule type="cellIs" dxfId="24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A00-000000000000}"/>
    <dataValidation type="list" allowBlank="1" showInputMessage="1" showErrorMessage="1" sqref="A5:A22" xr:uid="{00000000-0002-0000-1A00-000001000000}">
      <formula1>$A$26:$A$53</formula1>
    </dataValidation>
    <dataValidation type="list" allowBlank="1" showInputMessage="1" showErrorMessage="1" sqref="K5:K22" xr:uid="{00000000-0002-0000-1A00-000002000000}">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20"/>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8.6640625" style="8" customWidth="1"/>
    <col min="3" max="3" width="11.109375" style="7" customWidth="1"/>
    <col min="4" max="5" width="13.6640625" style="7" customWidth="1"/>
    <col min="6" max="6" width="11.88671875" style="7" customWidth="1"/>
    <col min="7" max="8" width="11.6640625" style="7" customWidth="1"/>
    <col min="9" max="9" width="11.88671875" style="7" customWidth="1"/>
    <col min="10" max="10" width="23.77734375" style="9" customWidth="1"/>
    <col min="11" max="11" width="21.21875" style="7" customWidth="1"/>
    <col min="12" max="12" width="16.88671875" style="10" customWidth="1"/>
    <col min="13" max="13" width="18.21875" style="7" customWidth="1"/>
    <col min="14" max="16" width="19.109375" style="11" customWidth="1"/>
    <col min="17" max="17" width="14.44140625" style="11" customWidth="1"/>
    <col min="18" max="18" width="19.109375" style="11" customWidth="1"/>
    <col min="19" max="20" width="17.88671875" style="7" customWidth="1"/>
    <col min="21" max="21" width="14.33203125" style="7" customWidth="1"/>
    <col min="22" max="22" width="16.88671875" style="7" customWidth="1"/>
    <col min="23" max="23" width="15.109375" style="7" customWidth="1"/>
    <col min="24" max="24" width="16" style="7" customWidth="1"/>
    <col min="25" max="25" width="15.33203125" style="12" customWidth="1"/>
    <col min="26" max="31" width="19"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8.4"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762</v>
      </c>
      <c r="T3" s="87" t="s">
        <v>761</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13">
        <v>1</v>
      </c>
      <c r="B4" s="147">
        <f>'步驟1. 先填【114-1申請總表】第8列之B欄至CN欄'!G18</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先填【114-1申請總表】第8列之B欄至CN欄'!$N$18="弱勢家庭子女",'步驟1. 先填【114-1申請總表】第8列之B欄至CN欄'!$N$18="弱勢家庭身障學生或身障人士子女")),U4*(G4=0)),"1","0")</f>
        <v>0</v>
      </c>
      <c r="W4" s="148" t="str">
        <f t="shared" ref="W4:W22" si="3">IF(U4*V4,"Y","N")</f>
        <v>N</v>
      </c>
      <c r="X4" s="745">
        <f>COUNTIF(U4:U22,"1")</f>
        <v>1</v>
      </c>
      <c r="Y4" s="623">
        <f>'步驟1. 先填【114-1申請總表】第8列之B欄至CN欄'!N18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3"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3"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3"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3"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3"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3"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3"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3"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3"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3"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3"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3"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3"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3"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3"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3"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3"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42" priority="9" operator="containsText" text="0">
      <formula>NOT(ISERROR(SEARCH("0",S4)))</formula>
    </cfRule>
  </conditionalFormatting>
  <conditionalFormatting sqref="U4:U22">
    <cfRule type="containsText" dxfId="241" priority="8" operator="containsText" text="0">
      <formula>NOT(ISERROR(SEARCH("0",U4)))</formula>
    </cfRule>
  </conditionalFormatting>
  <conditionalFormatting sqref="V4:V22">
    <cfRule type="containsText" dxfId="240" priority="7" operator="containsText" text="1">
      <formula>NOT(ISERROR(SEARCH("1",V4)))</formula>
    </cfRule>
  </conditionalFormatting>
  <conditionalFormatting sqref="W4:W22 A23">
    <cfRule type="containsText" dxfId="239" priority="6" operator="containsText" text="Y">
      <formula>NOT(ISERROR(SEARCH("Y",A4)))</formula>
    </cfRule>
  </conditionalFormatting>
  <conditionalFormatting sqref="AC4:AE4">
    <cfRule type="cellIs" dxfId="238" priority="4" stopIfTrue="1" operator="equal">
      <formula>"身份空白"</formula>
    </cfRule>
    <cfRule type="cellIs" dxfId="23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B00-000000000000}"/>
    <dataValidation type="list" allowBlank="1" showInputMessage="1" showErrorMessage="1" sqref="A5:A22" xr:uid="{00000000-0002-0000-1B00-000001000000}">
      <formula1>$A$26:$A$53</formula1>
    </dataValidation>
    <dataValidation type="list" allowBlank="1" showInputMessage="1" showErrorMessage="1" sqref="K5:K22" xr:uid="{00000000-0002-0000-1B00-000002000000}">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21"/>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 style="8" customWidth="1"/>
    <col min="3" max="3" width="11.44140625" style="7" customWidth="1"/>
    <col min="4" max="4" width="12.21875" style="7" customWidth="1"/>
    <col min="5" max="5" width="11.44140625" style="7" customWidth="1"/>
    <col min="6" max="6" width="11" style="7" customWidth="1"/>
    <col min="7" max="7" width="8.33203125" style="7" customWidth="1"/>
    <col min="8" max="8" width="11.109375" style="7" customWidth="1"/>
    <col min="9" max="9" width="11.44140625" style="7" customWidth="1"/>
    <col min="10" max="10" width="24.88671875" style="9" customWidth="1"/>
    <col min="11" max="11" width="21.21875" style="7" customWidth="1"/>
    <col min="12" max="12" width="19.33203125" style="10" customWidth="1"/>
    <col min="13" max="13" width="19.44140625" style="7" customWidth="1"/>
    <col min="14" max="16" width="19.77734375" style="11" customWidth="1"/>
    <col min="17" max="17" width="13.88671875" style="11" customWidth="1"/>
    <col min="18" max="18" width="19.77734375" style="11" customWidth="1"/>
    <col min="19" max="20" width="19.77734375" style="7" customWidth="1"/>
    <col min="21" max="21" width="15.77734375" style="7" customWidth="1"/>
    <col min="22" max="22" width="18.44140625" style="7" customWidth="1"/>
    <col min="23" max="23" width="15.44140625" style="7" customWidth="1"/>
    <col min="24" max="24" width="16.6640625" style="7" customWidth="1"/>
    <col min="25" max="25" width="19" style="12" customWidth="1"/>
    <col min="26" max="31" width="20.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9.6"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4"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763</v>
      </c>
      <c r="T3" s="87" t="s">
        <v>764</v>
      </c>
      <c r="U3" s="87" t="s">
        <v>765</v>
      </c>
      <c r="V3" s="88" t="s">
        <v>766</v>
      </c>
      <c r="W3" s="87" t="s">
        <v>767</v>
      </c>
      <c r="X3" s="89" t="s">
        <v>108</v>
      </c>
      <c r="Y3" s="90" t="s">
        <v>768</v>
      </c>
      <c r="Z3" s="91" t="s">
        <v>514</v>
      </c>
      <c r="AA3" s="91" t="s">
        <v>515</v>
      </c>
      <c r="AB3" s="92" t="s">
        <v>769</v>
      </c>
      <c r="AC3" s="93" t="s">
        <v>770</v>
      </c>
      <c r="AD3" s="93" t="s">
        <v>771</v>
      </c>
      <c r="AE3" s="93" t="s">
        <v>772</v>
      </c>
    </row>
    <row r="4" spans="1:31" s="161" customFormat="1" ht="49.95" customHeight="1">
      <c r="A4" s="113">
        <v>1</v>
      </c>
      <c r="B4" s="147">
        <f>'步驟1. 先填【114-1申請總表】第8列之B欄至CN欄'!G19</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先填【114-1申請總表】第8列之B欄至CN欄'!$N$19="弱勢家庭子女",'步驟1. 先填【114-1申請總表】第8列之B欄至CN欄'!$N$19="弱勢家庭身障學生或身障人士子女")),U4*(G4=0)),"1","0")</f>
        <v>0</v>
      </c>
      <c r="W4" s="148" t="str">
        <f t="shared" ref="W4:W22" si="3">IF(U4*V4,"Y","N")</f>
        <v>N</v>
      </c>
      <c r="X4" s="745">
        <f>COUNTIF(U4:U22,"1")</f>
        <v>1</v>
      </c>
      <c r="Y4" s="623">
        <f>'步驟1. 先填【114-1申請總表】第8列之B欄至CN欄'!N19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4" spans="1:31" ht="17.399999999999999">
      <c r="S24" s="138"/>
      <c r="T24" s="138"/>
      <c r="U24" s="138"/>
      <c r="V24" s="138"/>
      <c r="W24" s="138"/>
      <c r="X24" s="138"/>
      <c r="Y24" s="139"/>
      <c r="Z24" s="140"/>
      <c r="AA24" s="140"/>
      <c r="AB24" s="140"/>
      <c r="AC24" s="140"/>
      <c r="AD24" s="140"/>
      <c r="AE24" s="140"/>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380</v>
      </c>
      <c r="C26" s="7"/>
      <c r="D26" s="7"/>
      <c r="E26" s="7"/>
      <c r="F26" s="7"/>
      <c r="G26" s="7"/>
      <c r="H26" s="7"/>
      <c r="I26" s="7"/>
      <c r="J26" s="112"/>
      <c r="K26" s="59" t="s">
        <v>410</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381</v>
      </c>
      <c r="C27" s="7"/>
      <c r="D27" s="7"/>
      <c r="E27" s="7"/>
      <c r="F27" s="7"/>
      <c r="G27" s="7"/>
      <c r="H27" s="7"/>
      <c r="I27" s="7"/>
      <c r="J27" s="112"/>
      <c r="K27" s="59" t="s">
        <v>412</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382</v>
      </c>
      <c r="C28" s="7"/>
      <c r="D28" s="7"/>
      <c r="E28" s="7"/>
      <c r="F28" s="7"/>
      <c r="G28" s="7"/>
      <c r="H28" s="7"/>
      <c r="I28" s="7"/>
      <c r="J28" s="112"/>
      <c r="K28" s="59" t="s">
        <v>413</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383</v>
      </c>
      <c r="C29" s="7"/>
      <c r="D29" s="7"/>
      <c r="E29" s="7"/>
      <c r="F29" s="7"/>
      <c r="G29" s="7"/>
      <c r="H29" s="7"/>
      <c r="I29" s="7"/>
      <c r="J29" s="112"/>
      <c r="K29" s="59" t="s">
        <v>414</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384</v>
      </c>
      <c r="C30" s="7"/>
      <c r="D30" s="7"/>
      <c r="E30" s="7"/>
      <c r="F30" s="7"/>
      <c r="G30" s="7"/>
      <c r="H30" s="7"/>
      <c r="I30" s="7"/>
      <c r="J30" s="112"/>
      <c r="K30" s="59" t="s">
        <v>415</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385</v>
      </c>
      <c r="C31" s="7"/>
      <c r="D31" s="7"/>
      <c r="E31" s="7"/>
      <c r="F31" s="7"/>
      <c r="G31" s="7"/>
      <c r="H31" s="7"/>
      <c r="I31" s="7"/>
      <c r="J31" s="112"/>
      <c r="K31" s="59" t="s">
        <v>416</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6" priority="9" operator="containsText" text="0">
      <formula>NOT(ISERROR(SEARCH("0",S4)))</formula>
    </cfRule>
  </conditionalFormatting>
  <conditionalFormatting sqref="U4:U22">
    <cfRule type="containsText" dxfId="235" priority="8" operator="containsText" text="0">
      <formula>NOT(ISERROR(SEARCH("0",U4)))</formula>
    </cfRule>
  </conditionalFormatting>
  <conditionalFormatting sqref="V4:V22">
    <cfRule type="containsText" dxfId="234" priority="7" operator="containsText" text="1">
      <formula>NOT(ISERROR(SEARCH("1",V4)))</formula>
    </cfRule>
  </conditionalFormatting>
  <conditionalFormatting sqref="W4:W22 A23">
    <cfRule type="containsText" dxfId="233" priority="6" operator="containsText" text="Y">
      <formula>NOT(ISERROR(SEARCH("Y",A4)))</formula>
    </cfRule>
  </conditionalFormatting>
  <conditionalFormatting sqref="AC4:AE4">
    <cfRule type="cellIs" dxfId="232" priority="4" stopIfTrue="1" operator="equal">
      <formula>"身份空白"</formula>
    </cfRule>
    <cfRule type="cellIs" dxfId="23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C00-000000000000}"/>
    <dataValidation type="list" allowBlank="1" showInputMessage="1" showErrorMessage="1" sqref="A5:A22" xr:uid="{00000000-0002-0000-1C00-000001000000}">
      <formula1>$A$26:$A$53</formula1>
    </dataValidation>
    <dataValidation type="list" allowBlank="1" showInputMessage="1" showErrorMessage="1" sqref="K5:K22" xr:uid="{00000000-0002-0000-1C00-000002000000}">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tabColor theme="3" tint="0.59999389629810485"/>
    <pageSetUpPr fitToPage="1"/>
  </sheetPr>
  <dimension ref="A1:AA56"/>
  <sheetViews>
    <sheetView zoomScaleNormal="100" workbookViewId="0">
      <selection activeCell="D8" sqref="D8"/>
    </sheetView>
  </sheetViews>
  <sheetFormatPr defaultColWidth="9" defaultRowHeight="15"/>
  <cols>
    <col min="1" max="1" width="7.44140625" style="20" customWidth="1"/>
    <col min="2" max="2" width="5.88671875" style="20" customWidth="1"/>
    <col min="3" max="3" width="9.6640625" style="20" customWidth="1"/>
    <col min="4" max="4" width="5.6640625" style="47" customWidth="1"/>
    <col min="5" max="5" width="8" style="20" customWidth="1"/>
    <col min="6" max="6" width="9.44140625" style="20" customWidth="1"/>
    <col min="7" max="7" width="10.6640625" style="20" customWidth="1"/>
    <col min="8" max="8" width="7.44140625" style="20" customWidth="1"/>
    <col min="9" max="9" width="8.77734375" style="47" customWidth="1"/>
    <col min="10" max="10" width="10.109375" style="20" customWidth="1"/>
    <col min="11" max="11" width="14.21875" style="20" customWidth="1"/>
    <col min="12" max="12" width="15" style="20" customWidth="1"/>
    <col min="13" max="13" width="14.6640625" style="20" customWidth="1"/>
    <col min="14" max="14" width="12.21875" style="20" customWidth="1"/>
    <col min="15" max="15" width="23.6640625" style="20" customWidth="1"/>
    <col min="16" max="16" width="12.44140625" style="26" customWidth="1"/>
    <col min="17" max="18" width="12.44140625" style="26" hidden="1" customWidth="1"/>
    <col min="19" max="19" width="17.109375" style="26" hidden="1" customWidth="1"/>
    <col min="20" max="25" width="12.44140625" style="26" hidden="1" customWidth="1"/>
    <col min="26" max="26" width="13.44140625" style="26" customWidth="1"/>
    <col min="27" max="27" width="45.88671875" style="20" customWidth="1"/>
    <col min="28" max="16384" width="9" style="20"/>
  </cols>
  <sheetData>
    <row r="1" spans="1:27" s="18" customFormat="1" ht="47.4" customHeight="1">
      <c r="D1" s="439" t="str">
        <f>'114-1合格者清冊(已保護儲存格)'!D1</f>
        <v xml:space="preserve">學校中文名稱:國立彰化師範大學
學校英文名稱: </v>
      </c>
      <c r="E1" s="439"/>
      <c r="F1" s="439"/>
      <c r="G1" s="439"/>
      <c r="H1" s="439"/>
      <c r="I1" s="439"/>
      <c r="J1" s="439"/>
      <c r="K1" s="439"/>
      <c r="L1" s="439"/>
      <c r="M1" s="439"/>
      <c r="N1" s="439"/>
      <c r="O1" s="439"/>
      <c r="P1" s="439"/>
      <c r="Q1" s="439"/>
      <c r="R1" s="439"/>
      <c r="S1" s="439"/>
      <c r="T1" s="439"/>
      <c r="U1" s="439"/>
      <c r="V1" s="439"/>
      <c r="W1" s="439"/>
      <c r="X1" s="439"/>
      <c r="Y1" s="439"/>
      <c r="Z1" s="439"/>
      <c r="AA1" s="439"/>
    </row>
    <row r="2" spans="1:27" s="18" customFormat="1" ht="28.5" customHeight="1">
      <c r="D2" s="432" t="s">
        <v>902</v>
      </c>
      <c r="E2" s="432"/>
      <c r="F2" s="432"/>
      <c r="G2" s="432"/>
      <c r="H2" s="432"/>
      <c r="I2" s="432"/>
      <c r="J2" s="432"/>
      <c r="K2" s="432"/>
      <c r="L2" s="432"/>
      <c r="M2" s="432"/>
      <c r="N2" s="432"/>
      <c r="O2" s="432"/>
      <c r="P2" s="432"/>
      <c r="Q2" s="432"/>
      <c r="R2" s="432"/>
      <c r="S2" s="432"/>
      <c r="T2" s="432"/>
      <c r="U2" s="432"/>
      <c r="V2" s="432"/>
      <c r="W2" s="432"/>
      <c r="X2" s="432"/>
      <c r="Y2" s="432"/>
      <c r="Z2" s="432"/>
      <c r="AA2" s="432"/>
    </row>
    <row r="3" spans="1:27" s="19" customFormat="1" ht="24.6" customHeight="1">
      <c r="D3" s="433" t="str">
        <f>'步驟1. 先填【114-1申請總表】第8列之B欄至CN欄'!D3</f>
        <v xml:space="preserve">114學年度第一學期(114上)  (First Semester,September 2025) </v>
      </c>
      <c r="E3" s="433"/>
      <c r="F3" s="433"/>
      <c r="G3" s="433"/>
      <c r="H3" s="433"/>
      <c r="I3" s="433"/>
      <c r="J3" s="433"/>
      <c r="K3" s="433"/>
      <c r="L3" s="433"/>
      <c r="M3" s="433"/>
      <c r="N3" s="433"/>
      <c r="O3" s="433"/>
      <c r="P3" s="433"/>
      <c r="Q3" s="433"/>
      <c r="R3" s="433"/>
      <c r="S3" s="433"/>
      <c r="T3" s="433"/>
      <c r="U3" s="433"/>
      <c r="V3" s="433"/>
      <c r="W3" s="433"/>
      <c r="X3" s="433"/>
      <c r="Y3" s="433"/>
      <c r="Z3" s="433"/>
      <c r="AA3" s="433"/>
    </row>
    <row r="4" spans="1:27" s="25" customFormat="1" ht="23.4" customHeight="1">
      <c r="A4" s="434" t="s">
        <v>134</v>
      </c>
      <c r="B4" s="436" t="s">
        <v>135</v>
      </c>
      <c r="C4" s="436" t="s">
        <v>136</v>
      </c>
      <c r="D4" s="437" t="s">
        <v>137</v>
      </c>
      <c r="E4" s="429" t="s">
        <v>138</v>
      </c>
      <c r="F4" s="429" t="s">
        <v>139</v>
      </c>
      <c r="G4" s="429" t="s">
        <v>140</v>
      </c>
      <c r="H4" s="429" t="s">
        <v>141</v>
      </c>
      <c r="I4" s="437" t="s">
        <v>142</v>
      </c>
      <c r="J4" s="429" t="s">
        <v>143</v>
      </c>
      <c r="K4" s="429" t="s">
        <v>144</v>
      </c>
      <c r="L4" s="429" t="s">
        <v>145</v>
      </c>
      <c r="M4" s="429" t="s">
        <v>146</v>
      </c>
      <c r="N4" s="429" t="s">
        <v>147</v>
      </c>
      <c r="O4" s="429" t="s">
        <v>148</v>
      </c>
      <c r="P4" s="427" t="str">
        <f>'步驟1. 先填【114-1申請總表】第8列之B欄至CN欄'!DR6</f>
        <v>32G隨身碟數量
Number of USB flash drive</v>
      </c>
      <c r="Q4" s="427" t="str">
        <f>'步驟1. 先填【114-1申請總表】第8列之B欄至CN欄'!DS6</f>
        <v xml:space="preserve">後背袋數量
Number of backpack </v>
      </c>
      <c r="R4" s="427" t="str">
        <f>'步驟1. 先填【114-1申請總表】第8列之B欄至CN欄'!DT6</f>
        <v xml:space="preserve">鉛筆袋數量
Number of pencil bag
</v>
      </c>
      <c r="S4" s="427" t="str">
        <f>'步驟1. 先填【114-1申請總表】第8列之B欄至CN欄'!DU6</f>
        <v>自動鉛筆(含橡皮擦)數量
Number of mechanical pencils (including eraser)</v>
      </c>
      <c r="T4" s="427" t="str">
        <f>'步驟1. 先填【114-1申請總表】第8列之B欄至CN欄'!DV6</f>
        <v xml:space="preserve">螢光筆數量
Number of highlighter
</v>
      </c>
      <c r="U4" s="427" t="str">
        <f>'步驟1. 先填【114-1申請總表】第8列之B欄至CN欄'!DW6</f>
        <v>原子筆數量
Number of pens</v>
      </c>
      <c r="V4" s="427" t="str">
        <f>'步驟1. 先填【114-1申請總表】第8列之B欄至CN欄'!DX6</f>
        <v>帽子數量
Number of hat</v>
      </c>
      <c r="W4" s="427" t="str">
        <f>'步驟1. 先填【114-1申請總表】第8列之B欄至CN欄'!DY6</f>
        <v>書籍數量
Number of books</v>
      </c>
      <c r="X4" s="427" t="str">
        <f>'步驟1. 先填【114-1申請總表】第8列之B欄至CN欄'!DZ6</f>
        <v xml:space="preserve">耳機數量
Number of headset/headphones </v>
      </c>
      <c r="Y4" s="427" t="str">
        <f>'步驟1. 先填【114-1申請總表】第8列之B欄至CN欄'!EA6</f>
        <v xml:space="preserve">水瓶數量
Number of water bottles
</v>
      </c>
      <c r="Z4" s="427" t="str">
        <f>'步驟1. 先填【114-1申請總表】第8列之B欄至CN欄'!EB6</f>
        <v>文具用品數量
Number of stationery</v>
      </c>
      <c r="AA4" s="422" t="s">
        <v>149</v>
      </c>
    </row>
    <row r="5" spans="1:27" s="25" customFormat="1" ht="55.2" customHeight="1">
      <c r="A5" s="435"/>
      <c r="B5" s="436"/>
      <c r="C5" s="436"/>
      <c r="D5" s="438"/>
      <c r="E5" s="430"/>
      <c r="F5" s="430"/>
      <c r="G5" s="430"/>
      <c r="H5" s="430"/>
      <c r="I5" s="438"/>
      <c r="J5" s="430"/>
      <c r="K5" s="430"/>
      <c r="L5" s="430"/>
      <c r="M5" s="430"/>
      <c r="N5" s="430"/>
      <c r="O5" s="430"/>
      <c r="P5" s="428"/>
      <c r="Q5" s="428"/>
      <c r="R5" s="428"/>
      <c r="S5" s="428"/>
      <c r="T5" s="428"/>
      <c r="U5" s="428"/>
      <c r="V5" s="428"/>
      <c r="W5" s="428"/>
      <c r="X5" s="428"/>
      <c r="Y5" s="428"/>
      <c r="Z5" s="428"/>
      <c r="AA5" s="423"/>
    </row>
    <row r="6" spans="1:27" ht="49.2" customHeight="1">
      <c r="A6" s="37" t="str">
        <f>'114-1合格者清冊(已保護儲存格)'!A6</f>
        <v>114學年度第一學期
(僅能填此列，才能有帶公式至步驟3.申請書)
此列為範例，請直接修改成貴校學生資料</v>
      </c>
      <c r="B6" s="37" t="str">
        <f>'114-1合格者清冊(已保護儲存格)'!B6</f>
        <v>彰化縣市</v>
      </c>
      <c r="C6" s="37" t="str">
        <f>'114-1合格者清冊(已保護儲存格)'!C6</f>
        <v>國立彰化師範大學</v>
      </c>
      <c r="D6" s="46" t="str">
        <f>'114-1合格者清冊(已保護儲存格)'!D6</f>
        <v>1</v>
      </c>
      <c r="E6" s="37" t="str">
        <f>'114-1合格者清冊(已保護儲存格)'!E6</f>
        <v>大學部</v>
      </c>
      <c r="F6" s="37" t="str">
        <f>'114-1合格者清冊(已保護儲存格)'!F6</f>
        <v>新生</v>
      </c>
      <c r="G6" s="37" t="str">
        <f>'114-1合格者清冊(已保護儲存格)'!G6</f>
        <v>何淑芬</v>
      </c>
      <c r="H6" s="37" t="str">
        <f>'114-1合格者清冊(已保護儲存格)'!H6</f>
        <v>英文系</v>
      </c>
      <c r="I6" s="46" t="str">
        <f>'114-1合格者清冊(已保護儲存格)'!I6</f>
        <v>3</v>
      </c>
      <c r="J6" s="37" t="str">
        <f>'114-1合格者清冊(已保護儲存格)'!J6</f>
        <v>甲</v>
      </c>
      <c r="K6" s="37" t="str">
        <f>'114-1合格者清冊(已保護儲存格)'!K6</f>
        <v>S1234567</v>
      </c>
      <c r="L6" s="37" t="str">
        <f>'114-1合格者清冊(已保護儲存格)'!L6</f>
        <v>T123456789</v>
      </c>
      <c r="M6" s="30">
        <f>'114-1合格者清冊(已保護儲存格)'!M6</f>
        <v>36526</v>
      </c>
      <c r="N6" s="37" t="str">
        <f>'114-1合格者清冊(已保護儲存格)'!N6</f>
        <v>低收入戶子女</v>
      </c>
      <c r="O6" s="37" t="str">
        <f>'114-1合格者清冊(已保護儲存格)'!O6</f>
        <v>請照抄戶籍謄本，一個字都不能錯不能少</v>
      </c>
      <c r="P6" s="38">
        <f>'步驟1. 先填【114-1申請總表】第8列之B欄至CN欄'!DR8</f>
        <v>0</v>
      </c>
      <c r="Q6" s="38">
        <f>'步驟1. 先填【114-1申請總表】第8列之B欄至CN欄'!DS8</f>
        <v>0</v>
      </c>
      <c r="R6" s="38">
        <f>'步驟1. 先填【114-1申請總表】第8列之B欄至CN欄'!DT8</f>
        <v>0</v>
      </c>
      <c r="S6" s="38">
        <f>'步驟1. 先填【114-1申請總表】第8列之B欄至CN欄'!DU8</f>
        <v>0</v>
      </c>
      <c r="T6" s="38">
        <f>'步驟1. 先填【114-1申請總表】第8列之B欄至CN欄'!DV8</f>
        <v>0</v>
      </c>
      <c r="U6" s="38">
        <f>'步驟1. 先填【114-1申請總表】第8列之B欄至CN欄'!DW8</f>
        <v>0</v>
      </c>
      <c r="V6" s="38">
        <f>'步驟1. 先填【114-1申請總表】第8列之B欄至CN欄'!DX8</f>
        <v>0</v>
      </c>
      <c r="W6" s="38">
        <f>'步驟1. 先填【114-1申請總表】第8列之B欄至CN欄'!DY8</f>
        <v>0</v>
      </c>
      <c r="X6" s="38">
        <f>'步驟1. 先填【114-1申請總表】第8列之B欄至CN欄'!DZ8</f>
        <v>0</v>
      </c>
      <c r="Y6" s="38">
        <f>'步驟1. 先填【114-1申請總表】第8列之B欄至CN欄'!EA8</f>
        <v>0</v>
      </c>
      <c r="Z6" s="38">
        <f>'步驟1. 先填【114-1申請總表】第8列之B欄至CN欄'!EB8</f>
        <v>0</v>
      </c>
      <c r="AA6" s="39"/>
    </row>
    <row r="7" spans="1:27" ht="49.2" customHeight="1">
      <c r="A7" s="37" t="str">
        <f>'114-1合格者清冊(已保護儲存格)'!A7</f>
        <v>114學年度第一學期</v>
      </c>
      <c r="B7" s="37">
        <f>'114-1合格者清冊(已保護儲存格)'!B7</f>
        <v>0</v>
      </c>
      <c r="C7" s="37">
        <f>'114-1合格者清冊(已保護儲存格)'!C7</f>
        <v>0</v>
      </c>
      <c r="D7" s="46" t="str">
        <f>'114-1合格者清冊(已保護儲存格)'!D7</f>
        <v>2</v>
      </c>
      <c r="E7" s="37">
        <f>'114-1合格者清冊(已保護儲存格)'!E7</f>
        <v>0</v>
      </c>
      <c r="F7" s="37">
        <f>'114-1合格者清冊(已保護儲存格)'!F7</f>
        <v>0</v>
      </c>
      <c r="G7" s="37">
        <f>'114-1合格者清冊(已保護儲存格)'!G7</f>
        <v>0</v>
      </c>
      <c r="H7" s="37">
        <f>'114-1合格者清冊(已保護儲存格)'!H7</f>
        <v>0</v>
      </c>
      <c r="I7" s="46">
        <f>'114-1合格者清冊(已保護儲存格)'!I7</f>
        <v>0</v>
      </c>
      <c r="J7" s="37">
        <f>'114-1合格者清冊(已保護儲存格)'!J7</f>
        <v>0</v>
      </c>
      <c r="K7" s="37">
        <f>'114-1合格者清冊(已保護儲存格)'!K7</f>
        <v>0</v>
      </c>
      <c r="L7" s="37">
        <f>'114-1合格者清冊(已保護儲存格)'!L7</f>
        <v>0</v>
      </c>
      <c r="M7" s="30">
        <f>'114-1合格者清冊(已保護儲存格)'!M7</f>
        <v>0</v>
      </c>
      <c r="N7" s="37">
        <f>'114-1合格者清冊(已保護儲存格)'!N7</f>
        <v>0</v>
      </c>
      <c r="O7" s="37" t="str">
        <f>'114-1合格者清冊(已保護儲存格)'!O7</f>
        <v>XX縣XX鄉XX村XX鄰XX路XX號XX樓</v>
      </c>
      <c r="P7" s="38">
        <f>'步驟1. 先填【114-1申請總表】第8列之B欄至CN欄'!DR9</f>
        <v>0</v>
      </c>
      <c r="Q7" s="38">
        <f>'步驟1. 先填【114-1申請總表】第8列之B欄至CN欄'!DS9</f>
        <v>0</v>
      </c>
      <c r="R7" s="38">
        <f>'步驟1. 先填【114-1申請總表】第8列之B欄至CN欄'!DT9</f>
        <v>0</v>
      </c>
      <c r="S7" s="38">
        <f>'步驟1. 先填【114-1申請總表】第8列之B欄至CN欄'!DU9</f>
        <v>0</v>
      </c>
      <c r="T7" s="38">
        <f>'步驟1. 先填【114-1申請總表】第8列之B欄至CN欄'!DV9</f>
        <v>0</v>
      </c>
      <c r="U7" s="38">
        <f>'步驟1. 先填【114-1申請總表】第8列之B欄至CN欄'!DW9</f>
        <v>0</v>
      </c>
      <c r="V7" s="38">
        <f>'步驟1. 先填【114-1申請總表】第8列之B欄至CN欄'!DX9</f>
        <v>0</v>
      </c>
      <c r="W7" s="38">
        <f>'步驟1. 先填【114-1申請總表】第8列之B欄至CN欄'!DY9</f>
        <v>0</v>
      </c>
      <c r="X7" s="38">
        <f>'步驟1. 先填【114-1申請總表】第8列之B欄至CN欄'!DZ9</f>
        <v>0</v>
      </c>
      <c r="Y7" s="38">
        <f>'步驟1. 先填【114-1申請總表】第8列之B欄至CN欄'!EA9</f>
        <v>0</v>
      </c>
      <c r="Z7" s="38">
        <f>'步驟1. 先填【114-1申請總表】第8列之B欄至CN欄'!EB9</f>
        <v>0</v>
      </c>
      <c r="AA7" s="39"/>
    </row>
    <row r="8" spans="1:27" ht="49.2" customHeight="1">
      <c r="A8" s="37" t="str">
        <f>'114-1合格者清冊(已保護儲存格)'!A8</f>
        <v>114學年度第一學期</v>
      </c>
      <c r="B8" s="37">
        <f>'114-1合格者清冊(已保護儲存格)'!B8</f>
        <v>0</v>
      </c>
      <c r="C8" s="37">
        <f>'114-1合格者清冊(已保護儲存格)'!C8</f>
        <v>0</v>
      </c>
      <c r="D8" s="46" t="str">
        <f>'114-1合格者清冊(已保護儲存格)'!D8</f>
        <v>3</v>
      </c>
      <c r="E8" s="37">
        <f>'114-1合格者清冊(已保護儲存格)'!E8</f>
        <v>0</v>
      </c>
      <c r="F8" s="37">
        <f>'114-1合格者清冊(已保護儲存格)'!F8</f>
        <v>0</v>
      </c>
      <c r="G8" s="37">
        <f>'114-1合格者清冊(已保護儲存格)'!G8</f>
        <v>0</v>
      </c>
      <c r="H8" s="37">
        <f>'114-1合格者清冊(已保護儲存格)'!H8</f>
        <v>0</v>
      </c>
      <c r="I8" s="46">
        <f>'114-1合格者清冊(已保護儲存格)'!I8</f>
        <v>0</v>
      </c>
      <c r="J8" s="37">
        <f>'114-1合格者清冊(已保護儲存格)'!J8</f>
        <v>0</v>
      </c>
      <c r="K8" s="37">
        <f>'114-1合格者清冊(已保護儲存格)'!K8</f>
        <v>0</v>
      </c>
      <c r="L8" s="37">
        <f>'114-1合格者清冊(已保護儲存格)'!L8</f>
        <v>0</v>
      </c>
      <c r="M8" s="30">
        <f>'114-1合格者清冊(已保護儲存格)'!M8</f>
        <v>0</v>
      </c>
      <c r="N8" s="37">
        <f>'114-1合格者清冊(已保護儲存格)'!N8</f>
        <v>0</v>
      </c>
      <c r="O8" s="37" t="str">
        <f>'114-1合格者清冊(已保護儲存格)'!O8</f>
        <v>XX縣XX鄉XX村XX鄰XX路XX號XX樓</v>
      </c>
      <c r="P8" s="38">
        <f>'步驟1. 先填【114-1申請總表】第8列之B欄至CN欄'!DR10</f>
        <v>0</v>
      </c>
      <c r="Q8" s="38">
        <f>'步驟1. 先填【114-1申請總表】第8列之B欄至CN欄'!DS10</f>
        <v>0</v>
      </c>
      <c r="R8" s="38">
        <f>'步驟1. 先填【114-1申請總表】第8列之B欄至CN欄'!DT10</f>
        <v>0</v>
      </c>
      <c r="S8" s="38">
        <f>'步驟1. 先填【114-1申請總表】第8列之B欄至CN欄'!DU10</f>
        <v>0</v>
      </c>
      <c r="T8" s="38">
        <f>'步驟1. 先填【114-1申請總表】第8列之B欄至CN欄'!DV10</f>
        <v>0</v>
      </c>
      <c r="U8" s="38">
        <f>'步驟1. 先填【114-1申請總表】第8列之B欄至CN欄'!DW10</f>
        <v>0</v>
      </c>
      <c r="V8" s="38">
        <f>'步驟1. 先填【114-1申請總表】第8列之B欄至CN欄'!DX10</f>
        <v>0</v>
      </c>
      <c r="W8" s="38">
        <f>'步驟1. 先填【114-1申請總表】第8列之B欄至CN欄'!DY10</f>
        <v>0</v>
      </c>
      <c r="X8" s="38">
        <f>'步驟1. 先填【114-1申請總表】第8列之B欄至CN欄'!DZ10</f>
        <v>0</v>
      </c>
      <c r="Y8" s="38">
        <f>'步驟1. 先填【114-1申請總表】第8列之B欄至CN欄'!EA10</f>
        <v>0</v>
      </c>
      <c r="Z8" s="38">
        <f>'步驟1. 先填【114-1申請總表】第8列之B欄至CN欄'!EB10</f>
        <v>0</v>
      </c>
      <c r="AA8" s="39"/>
    </row>
    <row r="9" spans="1:27" ht="49.2" customHeight="1">
      <c r="A9" s="37" t="str">
        <f>'114-1合格者清冊(已保護儲存格)'!A9</f>
        <v>114學年度第一學期</v>
      </c>
      <c r="B9" s="37">
        <f>'114-1合格者清冊(已保護儲存格)'!B9</f>
        <v>0</v>
      </c>
      <c r="C9" s="37">
        <f>'114-1合格者清冊(已保護儲存格)'!C9</f>
        <v>0</v>
      </c>
      <c r="D9" s="46" t="str">
        <f>'114-1合格者清冊(已保護儲存格)'!D9</f>
        <v>4</v>
      </c>
      <c r="E9" s="37">
        <f>'114-1合格者清冊(已保護儲存格)'!E9</f>
        <v>0</v>
      </c>
      <c r="F9" s="37">
        <f>'114-1合格者清冊(已保護儲存格)'!F9</f>
        <v>0</v>
      </c>
      <c r="G9" s="37">
        <f>'114-1合格者清冊(已保護儲存格)'!G9</f>
        <v>0</v>
      </c>
      <c r="H9" s="37">
        <f>'114-1合格者清冊(已保護儲存格)'!H9</f>
        <v>0</v>
      </c>
      <c r="I9" s="46">
        <f>'114-1合格者清冊(已保護儲存格)'!I9</f>
        <v>0</v>
      </c>
      <c r="J9" s="37">
        <f>'114-1合格者清冊(已保護儲存格)'!J9</f>
        <v>0</v>
      </c>
      <c r="K9" s="37">
        <f>'114-1合格者清冊(已保護儲存格)'!K9</f>
        <v>0</v>
      </c>
      <c r="L9" s="37">
        <f>'114-1合格者清冊(已保護儲存格)'!L9</f>
        <v>0</v>
      </c>
      <c r="M9" s="30">
        <f>'114-1合格者清冊(已保護儲存格)'!M9</f>
        <v>0</v>
      </c>
      <c r="N9" s="37">
        <f>'114-1合格者清冊(已保護儲存格)'!N9</f>
        <v>0</v>
      </c>
      <c r="O9" s="37" t="str">
        <f>'114-1合格者清冊(已保護儲存格)'!O9</f>
        <v>XX縣XX鄉XX村XX鄰XX路XX號XX樓</v>
      </c>
      <c r="P9" s="38">
        <f>'步驟1. 先填【114-1申請總表】第8列之B欄至CN欄'!DR11</f>
        <v>0</v>
      </c>
      <c r="Q9" s="38">
        <f>'步驟1. 先填【114-1申請總表】第8列之B欄至CN欄'!DS11</f>
        <v>0</v>
      </c>
      <c r="R9" s="38">
        <f>'步驟1. 先填【114-1申請總表】第8列之B欄至CN欄'!DT11</f>
        <v>0</v>
      </c>
      <c r="S9" s="38">
        <f>'步驟1. 先填【114-1申請總表】第8列之B欄至CN欄'!DU11</f>
        <v>0</v>
      </c>
      <c r="T9" s="38">
        <f>'步驟1. 先填【114-1申請總表】第8列之B欄至CN欄'!DV11</f>
        <v>0</v>
      </c>
      <c r="U9" s="38">
        <f>'步驟1. 先填【114-1申請總表】第8列之B欄至CN欄'!DW11</f>
        <v>0</v>
      </c>
      <c r="V9" s="38">
        <f>'步驟1. 先填【114-1申請總表】第8列之B欄至CN欄'!DX11</f>
        <v>0</v>
      </c>
      <c r="W9" s="38">
        <f>'步驟1. 先填【114-1申請總表】第8列之B欄至CN欄'!DY11</f>
        <v>0</v>
      </c>
      <c r="X9" s="38">
        <f>'步驟1. 先填【114-1申請總表】第8列之B欄至CN欄'!DZ11</f>
        <v>0</v>
      </c>
      <c r="Y9" s="38">
        <f>'步驟1. 先填【114-1申請總表】第8列之B欄至CN欄'!EA11</f>
        <v>0</v>
      </c>
      <c r="Z9" s="38">
        <f>'步驟1. 先填【114-1申請總表】第8列之B欄至CN欄'!EB11</f>
        <v>0</v>
      </c>
      <c r="AA9" s="39"/>
    </row>
    <row r="10" spans="1:27" ht="49.2" customHeight="1">
      <c r="A10" s="37" t="str">
        <f>'114-1合格者清冊(已保護儲存格)'!A10</f>
        <v>114學年度第一學期</v>
      </c>
      <c r="B10" s="37">
        <f>'114-1合格者清冊(已保護儲存格)'!B10</f>
        <v>0</v>
      </c>
      <c r="C10" s="37">
        <f>'114-1合格者清冊(已保護儲存格)'!C10</f>
        <v>0</v>
      </c>
      <c r="D10" s="46" t="str">
        <f>'114-1合格者清冊(已保護儲存格)'!D10</f>
        <v>5</v>
      </c>
      <c r="E10" s="37">
        <f>'114-1合格者清冊(已保護儲存格)'!E10</f>
        <v>0</v>
      </c>
      <c r="F10" s="37">
        <f>'114-1合格者清冊(已保護儲存格)'!F10</f>
        <v>0</v>
      </c>
      <c r="G10" s="37">
        <f>'114-1合格者清冊(已保護儲存格)'!G10</f>
        <v>0</v>
      </c>
      <c r="H10" s="37">
        <f>'114-1合格者清冊(已保護儲存格)'!H10</f>
        <v>0</v>
      </c>
      <c r="I10" s="46">
        <f>'114-1合格者清冊(已保護儲存格)'!I10</f>
        <v>0</v>
      </c>
      <c r="J10" s="37">
        <f>'114-1合格者清冊(已保護儲存格)'!J10</f>
        <v>0</v>
      </c>
      <c r="K10" s="37">
        <f>'114-1合格者清冊(已保護儲存格)'!K10</f>
        <v>0</v>
      </c>
      <c r="L10" s="37">
        <f>'114-1合格者清冊(已保護儲存格)'!L10</f>
        <v>0</v>
      </c>
      <c r="M10" s="30">
        <f>'114-1合格者清冊(已保護儲存格)'!M10</f>
        <v>0</v>
      </c>
      <c r="N10" s="37">
        <f>'114-1合格者清冊(已保護儲存格)'!N10</f>
        <v>0</v>
      </c>
      <c r="O10" s="37" t="str">
        <f>'114-1合格者清冊(已保護儲存格)'!O10</f>
        <v>XX縣XX鄉XX村XX鄰XX路XX號XX樓</v>
      </c>
      <c r="P10" s="38">
        <f>'步驟1. 先填【114-1申請總表】第8列之B欄至CN欄'!DR12</f>
        <v>0</v>
      </c>
      <c r="Q10" s="38">
        <f>'步驟1. 先填【114-1申請總表】第8列之B欄至CN欄'!DS12</f>
        <v>0</v>
      </c>
      <c r="R10" s="38">
        <f>'步驟1. 先填【114-1申請總表】第8列之B欄至CN欄'!DT12</f>
        <v>0</v>
      </c>
      <c r="S10" s="38">
        <f>'步驟1. 先填【114-1申請總表】第8列之B欄至CN欄'!DU12</f>
        <v>0</v>
      </c>
      <c r="T10" s="38">
        <f>'步驟1. 先填【114-1申請總表】第8列之B欄至CN欄'!DV12</f>
        <v>0</v>
      </c>
      <c r="U10" s="38">
        <f>'步驟1. 先填【114-1申請總表】第8列之B欄至CN欄'!DW12</f>
        <v>0</v>
      </c>
      <c r="V10" s="38">
        <f>'步驟1. 先填【114-1申請總表】第8列之B欄至CN欄'!DX12</f>
        <v>0</v>
      </c>
      <c r="W10" s="38">
        <f>'步驟1. 先填【114-1申請總表】第8列之B欄至CN欄'!DY12</f>
        <v>0</v>
      </c>
      <c r="X10" s="38">
        <f>'步驟1. 先填【114-1申請總表】第8列之B欄至CN欄'!DZ12</f>
        <v>0</v>
      </c>
      <c r="Y10" s="38">
        <f>'步驟1. 先填【114-1申請總表】第8列之B欄至CN欄'!EA12</f>
        <v>0</v>
      </c>
      <c r="Z10" s="38">
        <f>'步驟1. 先填【114-1申請總表】第8列之B欄至CN欄'!EB12</f>
        <v>0</v>
      </c>
      <c r="AA10" s="39"/>
    </row>
    <row r="11" spans="1:27" ht="49.2" customHeight="1">
      <c r="A11" s="37" t="str">
        <f>'114-1合格者清冊(已保護儲存格)'!A11</f>
        <v>114學年度第一學期</v>
      </c>
      <c r="B11" s="37">
        <f>'114-1合格者清冊(已保護儲存格)'!B11</f>
        <v>0</v>
      </c>
      <c r="C11" s="37">
        <f>'114-1合格者清冊(已保護儲存格)'!C11</f>
        <v>0</v>
      </c>
      <c r="D11" s="46" t="str">
        <f>'114-1合格者清冊(已保護儲存格)'!D11</f>
        <v>6</v>
      </c>
      <c r="E11" s="37">
        <f>'114-1合格者清冊(已保護儲存格)'!E11</f>
        <v>0</v>
      </c>
      <c r="F11" s="37">
        <f>'114-1合格者清冊(已保護儲存格)'!F11</f>
        <v>0</v>
      </c>
      <c r="G11" s="37">
        <f>'114-1合格者清冊(已保護儲存格)'!G11</f>
        <v>0</v>
      </c>
      <c r="H11" s="37">
        <f>'114-1合格者清冊(已保護儲存格)'!H11</f>
        <v>0</v>
      </c>
      <c r="I11" s="46">
        <f>'114-1合格者清冊(已保護儲存格)'!I11</f>
        <v>0</v>
      </c>
      <c r="J11" s="37">
        <f>'114-1合格者清冊(已保護儲存格)'!J11</f>
        <v>0</v>
      </c>
      <c r="K11" s="37">
        <f>'114-1合格者清冊(已保護儲存格)'!K11</f>
        <v>0</v>
      </c>
      <c r="L11" s="37">
        <f>'114-1合格者清冊(已保護儲存格)'!L11</f>
        <v>0</v>
      </c>
      <c r="M11" s="30">
        <f>'114-1合格者清冊(已保護儲存格)'!M11</f>
        <v>0</v>
      </c>
      <c r="N11" s="37">
        <f>'114-1合格者清冊(已保護儲存格)'!N11</f>
        <v>0</v>
      </c>
      <c r="O11" s="37" t="str">
        <f>'114-1合格者清冊(已保護儲存格)'!O11</f>
        <v>XX縣XX鄉XX村XX鄰XX路XX號XX樓</v>
      </c>
      <c r="P11" s="38">
        <f>'步驟1. 先填【114-1申請總表】第8列之B欄至CN欄'!DR13</f>
        <v>0</v>
      </c>
      <c r="Q11" s="38">
        <f>'步驟1. 先填【114-1申請總表】第8列之B欄至CN欄'!DS13</f>
        <v>0</v>
      </c>
      <c r="R11" s="38">
        <f>'步驟1. 先填【114-1申請總表】第8列之B欄至CN欄'!DT13</f>
        <v>0</v>
      </c>
      <c r="S11" s="38">
        <f>'步驟1. 先填【114-1申請總表】第8列之B欄至CN欄'!DU13</f>
        <v>0</v>
      </c>
      <c r="T11" s="38">
        <f>'步驟1. 先填【114-1申請總表】第8列之B欄至CN欄'!DV13</f>
        <v>0</v>
      </c>
      <c r="U11" s="38">
        <f>'步驟1. 先填【114-1申請總表】第8列之B欄至CN欄'!DW13</f>
        <v>0</v>
      </c>
      <c r="V11" s="38">
        <f>'步驟1. 先填【114-1申請總表】第8列之B欄至CN欄'!DX13</f>
        <v>0</v>
      </c>
      <c r="W11" s="38">
        <f>'步驟1. 先填【114-1申請總表】第8列之B欄至CN欄'!DY13</f>
        <v>0</v>
      </c>
      <c r="X11" s="38">
        <f>'步驟1. 先填【114-1申請總表】第8列之B欄至CN欄'!DZ13</f>
        <v>0</v>
      </c>
      <c r="Y11" s="38">
        <f>'步驟1. 先填【114-1申請總表】第8列之B欄至CN欄'!EA13</f>
        <v>0</v>
      </c>
      <c r="Z11" s="38">
        <f>'步驟1. 先填【114-1申請總表】第8列之B欄至CN欄'!EB13</f>
        <v>0</v>
      </c>
      <c r="AA11" s="39"/>
    </row>
    <row r="12" spans="1:27" ht="49.2" customHeight="1">
      <c r="A12" s="37" t="str">
        <f>'114-1合格者清冊(已保護儲存格)'!A12</f>
        <v>114學年度第一學期</v>
      </c>
      <c r="B12" s="37">
        <f>'114-1合格者清冊(已保護儲存格)'!B12</f>
        <v>0</v>
      </c>
      <c r="C12" s="37">
        <f>'114-1合格者清冊(已保護儲存格)'!C12</f>
        <v>0</v>
      </c>
      <c r="D12" s="46" t="str">
        <f>'114-1合格者清冊(已保護儲存格)'!D12</f>
        <v>7</v>
      </c>
      <c r="E12" s="37">
        <f>'114-1合格者清冊(已保護儲存格)'!E12</f>
        <v>0</v>
      </c>
      <c r="F12" s="37">
        <f>'114-1合格者清冊(已保護儲存格)'!F12</f>
        <v>0</v>
      </c>
      <c r="G12" s="37">
        <f>'114-1合格者清冊(已保護儲存格)'!G12</f>
        <v>0</v>
      </c>
      <c r="H12" s="37">
        <f>'114-1合格者清冊(已保護儲存格)'!H12</f>
        <v>0</v>
      </c>
      <c r="I12" s="46">
        <f>'114-1合格者清冊(已保護儲存格)'!I12</f>
        <v>0</v>
      </c>
      <c r="J12" s="37">
        <f>'114-1合格者清冊(已保護儲存格)'!J12</f>
        <v>0</v>
      </c>
      <c r="K12" s="37">
        <f>'114-1合格者清冊(已保護儲存格)'!K12</f>
        <v>0</v>
      </c>
      <c r="L12" s="37">
        <f>'114-1合格者清冊(已保護儲存格)'!L12</f>
        <v>0</v>
      </c>
      <c r="M12" s="30">
        <f>'114-1合格者清冊(已保護儲存格)'!M12</f>
        <v>0</v>
      </c>
      <c r="N12" s="37">
        <f>'114-1合格者清冊(已保護儲存格)'!N12</f>
        <v>0</v>
      </c>
      <c r="O12" s="37" t="str">
        <f>'114-1合格者清冊(已保護儲存格)'!O12</f>
        <v>XX縣XX鄉XX村XX鄰XX路XX號XX樓</v>
      </c>
      <c r="P12" s="38">
        <f>'步驟1. 先填【114-1申請總表】第8列之B欄至CN欄'!DR14</f>
        <v>0</v>
      </c>
      <c r="Q12" s="38">
        <f>'步驟1. 先填【114-1申請總表】第8列之B欄至CN欄'!DS14</f>
        <v>0</v>
      </c>
      <c r="R12" s="38">
        <f>'步驟1. 先填【114-1申請總表】第8列之B欄至CN欄'!DT14</f>
        <v>0</v>
      </c>
      <c r="S12" s="38">
        <f>'步驟1. 先填【114-1申請總表】第8列之B欄至CN欄'!DU14</f>
        <v>0</v>
      </c>
      <c r="T12" s="38">
        <f>'步驟1. 先填【114-1申請總表】第8列之B欄至CN欄'!DV14</f>
        <v>0</v>
      </c>
      <c r="U12" s="38">
        <f>'步驟1. 先填【114-1申請總表】第8列之B欄至CN欄'!DW14</f>
        <v>0</v>
      </c>
      <c r="V12" s="38">
        <f>'步驟1. 先填【114-1申請總表】第8列之B欄至CN欄'!DX14</f>
        <v>0</v>
      </c>
      <c r="W12" s="38">
        <f>'步驟1. 先填【114-1申請總表】第8列之B欄至CN欄'!DY14</f>
        <v>0</v>
      </c>
      <c r="X12" s="38">
        <f>'步驟1. 先填【114-1申請總表】第8列之B欄至CN欄'!DZ14</f>
        <v>0</v>
      </c>
      <c r="Y12" s="38">
        <f>'步驟1. 先填【114-1申請總表】第8列之B欄至CN欄'!EA14</f>
        <v>0</v>
      </c>
      <c r="Z12" s="38">
        <f>'步驟1. 先填【114-1申請總表】第8列之B欄至CN欄'!EB14</f>
        <v>0</v>
      </c>
      <c r="AA12" s="39"/>
    </row>
    <row r="13" spans="1:27" ht="49.2" customHeight="1">
      <c r="A13" s="37" t="str">
        <f>'114-1合格者清冊(已保護儲存格)'!A13</f>
        <v>114學年度第一學期</v>
      </c>
      <c r="B13" s="37">
        <f>'114-1合格者清冊(已保護儲存格)'!B13</f>
        <v>0</v>
      </c>
      <c r="C13" s="37">
        <f>'114-1合格者清冊(已保護儲存格)'!C13</f>
        <v>0</v>
      </c>
      <c r="D13" s="46" t="str">
        <f>'114-1合格者清冊(已保護儲存格)'!D13</f>
        <v>8</v>
      </c>
      <c r="E13" s="37">
        <f>'114-1合格者清冊(已保護儲存格)'!E13</f>
        <v>0</v>
      </c>
      <c r="F13" s="37">
        <f>'114-1合格者清冊(已保護儲存格)'!F13</f>
        <v>0</v>
      </c>
      <c r="G13" s="37">
        <f>'114-1合格者清冊(已保護儲存格)'!G13</f>
        <v>0</v>
      </c>
      <c r="H13" s="37">
        <f>'114-1合格者清冊(已保護儲存格)'!H13</f>
        <v>0</v>
      </c>
      <c r="I13" s="46">
        <f>'114-1合格者清冊(已保護儲存格)'!I13</f>
        <v>0</v>
      </c>
      <c r="J13" s="37">
        <f>'114-1合格者清冊(已保護儲存格)'!J13</f>
        <v>0</v>
      </c>
      <c r="K13" s="37">
        <f>'114-1合格者清冊(已保護儲存格)'!K13</f>
        <v>0</v>
      </c>
      <c r="L13" s="37">
        <f>'114-1合格者清冊(已保護儲存格)'!L13</f>
        <v>0</v>
      </c>
      <c r="M13" s="30">
        <f>'114-1合格者清冊(已保護儲存格)'!M13</f>
        <v>0</v>
      </c>
      <c r="N13" s="37">
        <f>'114-1合格者清冊(已保護儲存格)'!N13</f>
        <v>0</v>
      </c>
      <c r="O13" s="37" t="str">
        <f>'114-1合格者清冊(已保護儲存格)'!O13</f>
        <v>XX縣XX鄉XX村XX鄰XX路XX號XX樓</v>
      </c>
      <c r="P13" s="38">
        <f>'步驟1. 先填【114-1申請總表】第8列之B欄至CN欄'!DR15</f>
        <v>0</v>
      </c>
      <c r="Q13" s="38">
        <f>'步驟1. 先填【114-1申請總表】第8列之B欄至CN欄'!DS15</f>
        <v>0</v>
      </c>
      <c r="R13" s="38">
        <f>'步驟1. 先填【114-1申請總表】第8列之B欄至CN欄'!DT15</f>
        <v>0</v>
      </c>
      <c r="S13" s="38">
        <f>'步驟1. 先填【114-1申請總表】第8列之B欄至CN欄'!DU15</f>
        <v>0</v>
      </c>
      <c r="T13" s="38">
        <f>'步驟1. 先填【114-1申請總表】第8列之B欄至CN欄'!DV15</f>
        <v>0</v>
      </c>
      <c r="U13" s="38">
        <f>'步驟1. 先填【114-1申請總表】第8列之B欄至CN欄'!DW15</f>
        <v>0</v>
      </c>
      <c r="V13" s="38">
        <f>'步驟1. 先填【114-1申請總表】第8列之B欄至CN欄'!DX15</f>
        <v>0</v>
      </c>
      <c r="W13" s="38">
        <f>'步驟1. 先填【114-1申請總表】第8列之B欄至CN欄'!DY15</f>
        <v>0</v>
      </c>
      <c r="X13" s="38">
        <f>'步驟1. 先填【114-1申請總表】第8列之B欄至CN欄'!DZ15</f>
        <v>0</v>
      </c>
      <c r="Y13" s="38">
        <f>'步驟1. 先填【114-1申請總表】第8列之B欄至CN欄'!EA15</f>
        <v>0</v>
      </c>
      <c r="Z13" s="38">
        <f>'步驟1. 先填【114-1申請總表】第8列之B欄至CN欄'!EB15</f>
        <v>0</v>
      </c>
      <c r="AA13" s="39"/>
    </row>
    <row r="14" spans="1:27" ht="49.2" customHeight="1">
      <c r="A14" s="37" t="str">
        <f>'114-1合格者清冊(已保護儲存格)'!A14</f>
        <v>114學年度第一學期</v>
      </c>
      <c r="B14" s="37">
        <f>'114-1合格者清冊(已保護儲存格)'!B14</f>
        <v>0</v>
      </c>
      <c r="C14" s="37">
        <f>'114-1合格者清冊(已保護儲存格)'!C14</f>
        <v>0</v>
      </c>
      <c r="D14" s="46" t="str">
        <f>'114-1合格者清冊(已保護儲存格)'!D14</f>
        <v>9</v>
      </c>
      <c r="E14" s="37">
        <f>'114-1合格者清冊(已保護儲存格)'!E14</f>
        <v>0</v>
      </c>
      <c r="F14" s="37">
        <f>'114-1合格者清冊(已保護儲存格)'!F14</f>
        <v>0</v>
      </c>
      <c r="G14" s="37">
        <f>'114-1合格者清冊(已保護儲存格)'!G14</f>
        <v>0</v>
      </c>
      <c r="H14" s="37">
        <f>'114-1合格者清冊(已保護儲存格)'!H14</f>
        <v>0</v>
      </c>
      <c r="I14" s="46">
        <f>'114-1合格者清冊(已保護儲存格)'!I14</f>
        <v>0</v>
      </c>
      <c r="J14" s="37">
        <f>'114-1合格者清冊(已保護儲存格)'!J14</f>
        <v>0</v>
      </c>
      <c r="K14" s="37">
        <f>'114-1合格者清冊(已保護儲存格)'!K14</f>
        <v>0</v>
      </c>
      <c r="L14" s="37">
        <f>'114-1合格者清冊(已保護儲存格)'!L14</f>
        <v>0</v>
      </c>
      <c r="M14" s="30">
        <f>'114-1合格者清冊(已保護儲存格)'!M14</f>
        <v>0</v>
      </c>
      <c r="N14" s="37">
        <f>'114-1合格者清冊(已保護儲存格)'!N14</f>
        <v>0</v>
      </c>
      <c r="O14" s="37" t="str">
        <f>'114-1合格者清冊(已保護儲存格)'!O14</f>
        <v>XX縣XX鄉XX村XX鄰XX路XX號XX樓</v>
      </c>
      <c r="P14" s="38">
        <f>'步驟1. 先填【114-1申請總表】第8列之B欄至CN欄'!DR16</f>
        <v>0</v>
      </c>
      <c r="Q14" s="38">
        <f>'步驟1. 先填【114-1申請總表】第8列之B欄至CN欄'!DS16</f>
        <v>0</v>
      </c>
      <c r="R14" s="38">
        <f>'步驟1. 先填【114-1申請總表】第8列之B欄至CN欄'!DT16</f>
        <v>0</v>
      </c>
      <c r="S14" s="38">
        <f>'步驟1. 先填【114-1申請總表】第8列之B欄至CN欄'!DU16</f>
        <v>0</v>
      </c>
      <c r="T14" s="38">
        <f>'步驟1. 先填【114-1申請總表】第8列之B欄至CN欄'!DV16</f>
        <v>0</v>
      </c>
      <c r="U14" s="38">
        <f>'步驟1. 先填【114-1申請總表】第8列之B欄至CN欄'!DW16</f>
        <v>0</v>
      </c>
      <c r="V14" s="38">
        <f>'步驟1. 先填【114-1申請總表】第8列之B欄至CN欄'!DX16</f>
        <v>0</v>
      </c>
      <c r="W14" s="38">
        <f>'步驟1. 先填【114-1申請總表】第8列之B欄至CN欄'!DY16</f>
        <v>0</v>
      </c>
      <c r="X14" s="38">
        <f>'步驟1. 先填【114-1申請總表】第8列之B欄至CN欄'!DZ16</f>
        <v>0</v>
      </c>
      <c r="Y14" s="38">
        <f>'步驟1. 先填【114-1申請總表】第8列之B欄至CN欄'!EA16</f>
        <v>0</v>
      </c>
      <c r="Z14" s="38">
        <f>'步驟1. 先填【114-1申請總表】第8列之B欄至CN欄'!EB16</f>
        <v>0</v>
      </c>
      <c r="AA14" s="39"/>
    </row>
    <row r="15" spans="1:27" ht="49.2" customHeight="1">
      <c r="A15" s="37" t="str">
        <f>'114-1合格者清冊(已保護儲存格)'!A15</f>
        <v>114學年度第一學期</v>
      </c>
      <c r="B15" s="37">
        <f>'114-1合格者清冊(已保護儲存格)'!B15</f>
        <v>0</v>
      </c>
      <c r="C15" s="37">
        <f>'114-1合格者清冊(已保護儲存格)'!C15</f>
        <v>0</v>
      </c>
      <c r="D15" s="46" t="str">
        <f>'114-1合格者清冊(已保護儲存格)'!D15</f>
        <v>10</v>
      </c>
      <c r="E15" s="37">
        <f>'114-1合格者清冊(已保護儲存格)'!E15</f>
        <v>0</v>
      </c>
      <c r="F15" s="37">
        <f>'114-1合格者清冊(已保護儲存格)'!F15</f>
        <v>0</v>
      </c>
      <c r="G15" s="37">
        <f>'114-1合格者清冊(已保護儲存格)'!G15</f>
        <v>0</v>
      </c>
      <c r="H15" s="37">
        <f>'114-1合格者清冊(已保護儲存格)'!H15</f>
        <v>0</v>
      </c>
      <c r="I15" s="46">
        <f>'114-1合格者清冊(已保護儲存格)'!I15</f>
        <v>0</v>
      </c>
      <c r="J15" s="37">
        <f>'114-1合格者清冊(已保護儲存格)'!J15</f>
        <v>0</v>
      </c>
      <c r="K15" s="37">
        <f>'114-1合格者清冊(已保護儲存格)'!K15</f>
        <v>0</v>
      </c>
      <c r="L15" s="37">
        <f>'114-1合格者清冊(已保護儲存格)'!L15</f>
        <v>0</v>
      </c>
      <c r="M15" s="30">
        <f>'114-1合格者清冊(已保護儲存格)'!M15</f>
        <v>0</v>
      </c>
      <c r="N15" s="37">
        <f>'114-1合格者清冊(已保護儲存格)'!N15</f>
        <v>0</v>
      </c>
      <c r="O15" s="37" t="str">
        <f>'114-1合格者清冊(已保護儲存格)'!O15</f>
        <v>XX縣XX鄉XX村XX鄰XX路XX號XX樓</v>
      </c>
      <c r="P15" s="38">
        <f>'步驟1. 先填【114-1申請總表】第8列之B欄至CN欄'!DR17</f>
        <v>0</v>
      </c>
      <c r="Q15" s="38">
        <f>'步驟1. 先填【114-1申請總表】第8列之B欄至CN欄'!DS17</f>
        <v>0</v>
      </c>
      <c r="R15" s="38">
        <f>'步驟1. 先填【114-1申請總表】第8列之B欄至CN欄'!DT17</f>
        <v>0</v>
      </c>
      <c r="S15" s="38">
        <f>'步驟1. 先填【114-1申請總表】第8列之B欄至CN欄'!DU17</f>
        <v>0</v>
      </c>
      <c r="T15" s="38">
        <f>'步驟1. 先填【114-1申請總表】第8列之B欄至CN欄'!DV17</f>
        <v>0</v>
      </c>
      <c r="U15" s="38">
        <f>'步驟1. 先填【114-1申請總表】第8列之B欄至CN欄'!DW17</f>
        <v>0</v>
      </c>
      <c r="V15" s="38">
        <f>'步驟1. 先填【114-1申請總表】第8列之B欄至CN欄'!DX17</f>
        <v>0</v>
      </c>
      <c r="W15" s="38">
        <f>'步驟1. 先填【114-1申請總表】第8列之B欄至CN欄'!DY17</f>
        <v>0</v>
      </c>
      <c r="X15" s="38">
        <f>'步驟1. 先填【114-1申請總表】第8列之B欄至CN欄'!DZ17</f>
        <v>0</v>
      </c>
      <c r="Y15" s="38">
        <f>'步驟1. 先填【114-1申請總表】第8列之B欄至CN欄'!EA17</f>
        <v>0</v>
      </c>
      <c r="Z15" s="38">
        <f>'步驟1. 先填【114-1申請總表】第8列之B欄至CN欄'!EB17</f>
        <v>0</v>
      </c>
      <c r="AA15" s="39"/>
    </row>
    <row r="16" spans="1:27" ht="49.2" customHeight="1">
      <c r="A16" s="37" t="str">
        <f>'114-1合格者清冊(已保護儲存格)'!A16</f>
        <v>114學年度第一學期</v>
      </c>
      <c r="B16" s="37">
        <f>'114-1合格者清冊(已保護儲存格)'!B16</f>
        <v>0</v>
      </c>
      <c r="C16" s="37">
        <f>'114-1合格者清冊(已保護儲存格)'!C16</f>
        <v>0</v>
      </c>
      <c r="D16" s="46" t="str">
        <f>'114-1合格者清冊(已保護儲存格)'!D16</f>
        <v>11</v>
      </c>
      <c r="E16" s="37">
        <f>'114-1合格者清冊(已保護儲存格)'!E16</f>
        <v>0</v>
      </c>
      <c r="F16" s="37">
        <f>'114-1合格者清冊(已保護儲存格)'!F16</f>
        <v>0</v>
      </c>
      <c r="G16" s="37">
        <f>'114-1合格者清冊(已保護儲存格)'!G16</f>
        <v>0</v>
      </c>
      <c r="H16" s="37">
        <f>'114-1合格者清冊(已保護儲存格)'!H16</f>
        <v>0</v>
      </c>
      <c r="I16" s="46">
        <f>'114-1合格者清冊(已保護儲存格)'!I16</f>
        <v>0</v>
      </c>
      <c r="J16" s="37">
        <f>'114-1合格者清冊(已保護儲存格)'!J16</f>
        <v>0</v>
      </c>
      <c r="K16" s="37">
        <f>'114-1合格者清冊(已保護儲存格)'!K16</f>
        <v>0</v>
      </c>
      <c r="L16" s="37">
        <f>'114-1合格者清冊(已保護儲存格)'!L16</f>
        <v>0</v>
      </c>
      <c r="M16" s="30">
        <f>'114-1合格者清冊(已保護儲存格)'!M16</f>
        <v>0</v>
      </c>
      <c r="N16" s="37">
        <f>'114-1合格者清冊(已保護儲存格)'!N16</f>
        <v>0</v>
      </c>
      <c r="O16" s="37" t="str">
        <f>'114-1合格者清冊(已保護儲存格)'!O16</f>
        <v>XX縣XX鄉XX村XX鄰XX路XX號XX樓</v>
      </c>
      <c r="P16" s="38">
        <f>'步驟1. 先填【114-1申請總表】第8列之B欄至CN欄'!DR18</f>
        <v>0</v>
      </c>
      <c r="Q16" s="38">
        <f>'步驟1. 先填【114-1申請總表】第8列之B欄至CN欄'!DS18</f>
        <v>0</v>
      </c>
      <c r="R16" s="38">
        <f>'步驟1. 先填【114-1申請總表】第8列之B欄至CN欄'!DT18</f>
        <v>0</v>
      </c>
      <c r="S16" s="38">
        <f>'步驟1. 先填【114-1申請總表】第8列之B欄至CN欄'!DU18</f>
        <v>0</v>
      </c>
      <c r="T16" s="38">
        <f>'步驟1. 先填【114-1申請總表】第8列之B欄至CN欄'!DV18</f>
        <v>0</v>
      </c>
      <c r="U16" s="38">
        <f>'步驟1. 先填【114-1申請總表】第8列之B欄至CN欄'!DW18</f>
        <v>0</v>
      </c>
      <c r="V16" s="38">
        <f>'步驟1. 先填【114-1申請總表】第8列之B欄至CN欄'!DX18</f>
        <v>0</v>
      </c>
      <c r="W16" s="38">
        <f>'步驟1. 先填【114-1申請總表】第8列之B欄至CN欄'!DY18</f>
        <v>0</v>
      </c>
      <c r="X16" s="38">
        <f>'步驟1. 先填【114-1申請總表】第8列之B欄至CN欄'!DZ18</f>
        <v>0</v>
      </c>
      <c r="Y16" s="38">
        <f>'步驟1. 先填【114-1申請總表】第8列之B欄至CN欄'!EA18</f>
        <v>0</v>
      </c>
      <c r="Z16" s="38">
        <f>'步驟1. 先填【114-1申請總表】第8列之B欄至CN欄'!EB18</f>
        <v>0</v>
      </c>
      <c r="AA16" s="39"/>
    </row>
    <row r="17" spans="1:27" ht="49.2" customHeight="1">
      <c r="A17" s="37" t="str">
        <f>'114-1合格者清冊(已保護儲存格)'!A17</f>
        <v>114學年度第一學期</v>
      </c>
      <c r="B17" s="37">
        <f>'114-1合格者清冊(已保護儲存格)'!B17</f>
        <v>0</v>
      </c>
      <c r="C17" s="37">
        <f>'114-1合格者清冊(已保護儲存格)'!C17</f>
        <v>0</v>
      </c>
      <c r="D17" s="46" t="str">
        <f>'114-1合格者清冊(已保護儲存格)'!D17</f>
        <v>12</v>
      </c>
      <c r="E17" s="37">
        <f>'114-1合格者清冊(已保護儲存格)'!E17</f>
        <v>0</v>
      </c>
      <c r="F17" s="37">
        <f>'114-1合格者清冊(已保護儲存格)'!F17</f>
        <v>0</v>
      </c>
      <c r="G17" s="37">
        <f>'114-1合格者清冊(已保護儲存格)'!G17</f>
        <v>0</v>
      </c>
      <c r="H17" s="37">
        <f>'114-1合格者清冊(已保護儲存格)'!H17</f>
        <v>0</v>
      </c>
      <c r="I17" s="46">
        <f>'114-1合格者清冊(已保護儲存格)'!I17</f>
        <v>0</v>
      </c>
      <c r="J17" s="37">
        <f>'114-1合格者清冊(已保護儲存格)'!J17</f>
        <v>0</v>
      </c>
      <c r="K17" s="37">
        <f>'114-1合格者清冊(已保護儲存格)'!K17</f>
        <v>0</v>
      </c>
      <c r="L17" s="37">
        <f>'114-1合格者清冊(已保護儲存格)'!L17</f>
        <v>0</v>
      </c>
      <c r="M17" s="30">
        <f>'114-1合格者清冊(已保護儲存格)'!M17</f>
        <v>0</v>
      </c>
      <c r="N17" s="37">
        <f>'114-1合格者清冊(已保護儲存格)'!N17</f>
        <v>0</v>
      </c>
      <c r="O17" s="37" t="str">
        <f>'114-1合格者清冊(已保護儲存格)'!O17</f>
        <v>XX縣XX鄉XX村XX鄰XX路XX號XX樓</v>
      </c>
      <c r="P17" s="38">
        <f>'步驟1. 先填【114-1申請總表】第8列之B欄至CN欄'!DR19</f>
        <v>0</v>
      </c>
      <c r="Q17" s="38">
        <f>'步驟1. 先填【114-1申請總表】第8列之B欄至CN欄'!DS19</f>
        <v>0</v>
      </c>
      <c r="R17" s="38">
        <f>'步驟1. 先填【114-1申請總表】第8列之B欄至CN欄'!DT19</f>
        <v>0</v>
      </c>
      <c r="S17" s="38">
        <f>'步驟1. 先填【114-1申請總表】第8列之B欄至CN欄'!DU19</f>
        <v>0</v>
      </c>
      <c r="T17" s="38">
        <f>'步驟1. 先填【114-1申請總表】第8列之B欄至CN欄'!DV19</f>
        <v>0</v>
      </c>
      <c r="U17" s="38">
        <f>'步驟1. 先填【114-1申請總表】第8列之B欄至CN欄'!DW19</f>
        <v>0</v>
      </c>
      <c r="V17" s="38">
        <f>'步驟1. 先填【114-1申請總表】第8列之B欄至CN欄'!DX19</f>
        <v>0</v>
      </c>
      <c r="W17" s="38">
        <f>'步驟1. 先填【114-1申請總表】第8列之B欄至CN欄'!DY19</f>
        <v>0</v>
      </c>
      <c r="X17" s="38">
        <f>'步驟1. 先填【114-1申請總表】第8列之B欄至CN欄'!DZ19</f>
        <v>0</v>
      </c>
      <c r="Y17" s="38">
        <f>'步驟1. 先填【114-1申請總表】第8列之B欄至CN欄'!EA19</f>
        <v>0</v>
      </c>
      <c r="Z17" s="38">
        <f>'步驟1. 先填【114-1申請總表】第8列之B欄至CN欄'!EB19</f>
        <v>0</v>
      </c>
      <c r="AA17" s="39"/>
    </row>
    <row r="18" spans="1:27" ht="49.2" customHeight="1">
      <c r="A18" s="37" t="str">
        <f>'114-1合格者清冊(已保護儲存格)'!A18</f>
        <v>114學年度第一學期</v>
      </c>
      <c r="B18" s="37">
        <f>'114-1合格者清冊(已保護儲存格)'!B18</f>
        <v>0</v>
      </c>
      <c r="C18" s="37">
        <f>'114-1合格者清冊(已保護儲存格)'!C18</f>
        <v>0</v>
      </c>
      <c r="D18" s="46" t="str">
        <f>'114-1合格者清冊(已保護儲存格)'!D18</f>
        <v>13</v>
      </c>
      <c r="E18" s="37">
        <f>'114-1合格者清冊(已保護儲存格)'!E18</f>
        <v>0</v>
      </c>
      <c r="F18" s="37">
        <f>'114-1合格者清冊(已保護儲存格)'!F18</f>
        <v>0</v>
      </c>
      <c r="G18" s="37">
        <f>'114-1合格者清冊(已保護儲存格)'!G18</f>
        <v>0</v>
      </c>
      <c r="H18" s="37">
        <f>'114-1合格者清冊(已保護儲存格)'!H18</f>
        <v>0</v>
      </c>
      <c r="I18" s="46">
        <f>'114-1合格者清冊(已保護儲存格)'!I18</f>
        <v>0</v>
      </c>
      <c r="J18" s="37">
        <f>'114-1合格者清冊(已保護儲存格)'!J18</f>
        <v>0</v>
      </c>
      <c r="K18" s="37">
        <f>'114-1合格者清冊(已保護儲存格)'!K18</f>
        <v>0</v>
      </c>
      <c r="L18" s="37">
        <f>'114-1合格者清冊(已保護儲存格)'!L18</f>
        <v>0</v>
      </c>
      <c r="M18" s="30">
        <f>'114-1合格者清冊(已保護儲存格)'!M18</f>
        <v>0</v>
      </c>
      <c r="N18" s="37">
        <f>'114-1合格者清冊(已保護儲存格)'!N18</f>
        <v>0</v>
      </c>
      <c r="O18" s="37" t="str">
        <f>'114-1合格者清冊(已保護儲存格)'!O18</f>
        <v>XX縣XX鄉XX村XX鄰XX路XX號XX樓</v>
      </c>
      <c r="P18" s="38">
        <f>'步驟1. 先填【114-1申請總表】第8列之B欄至CN欄'!DR20</f>
        <v>0</v>
      </c>
      <c r="Q18" s="38">
        <f>'步驟1. 先填【114-1申請總表】第8列之B欄至CN欄'!DS20</f>
        <v>0</v>
      </c>
      <c r="R18" s="38">
        <f>'步驟1. 先填【114-1申請總表】第8列之B欄至CN欄'!DT20</f>
        <v>0</v>
      </c>
      <c r="S18" s="38">
        <f>'步驟1. 先填【114-1申請總表】第8列之B欄至CN欄'!DU20</f>
        <v>0</v>
      </c>
      <c r="T18" s="38">
        <f>'步驟1. 先填【114-1申請總表】第8列之B欄至CN欄'!DV20</f>
        <v>0</v>
      </c>
      <c r="U18" s="38">
        <f>'步驟1. 先填【114-1申請總表】第8列之B欄至CN欄'!DW20</f>
        <v>0</v>
      </c>
      <c r="V18" s="38">
        <f>'步驟1. 先填【114-1申請總表】第8列之B欄至CN欄'!DX20</f>
        <v>0</v>
      </c>
      <c r="W18" s="38">
        <f>'步驟1. 先填【114-1申請總表】第8列之B欄至CN欄'!DY20</f>
        <v>0</v>
      </c>
      <c r="X18" s="38">
        <f>'步驟1. 先填【114-1申請總表】第8列之B欄至CN欄'!DZ20</f>
        <v>0</v>
      </c>
      <c r="Y18" s="38">
        <f>'步驟1. 先填【114-1申請總表】第8列之B欄至CN欄'!EA20</f>
        <v>0</v>
      </c>
      <c r="Z18" s="38">
        <f>'步驟1. 先填【114-1申請總表】第8列之B欄至CN欄'!EB20</f>
        <v>0</v>
      </c>
      <c r="AA18" s="39"/>
    </row>
    <row r="19" spans="1:27" ht="49.2" customHeight="1">
      <c r="A19" s="37" t="str">
        <f>'114-1合格者清冊(已保護儲存格)'!A19</f>
        <v>114學年度第一學期</v>
      </c>
      <c r="B19" s="37">
        <f>'114-1合格者清冊(已保護儲存格)'!B19</f>
        <v>0</v>
      </c>
      <c r="C19" s="37">
        <f>'114-1合格者清冊(已保護儲存格)'!C19</f>
        <v>0</v>
      </c>
      <c r="D19" s="46" t="str">
        <f>'114-1合格者清冊(已保護儲存格)'!D19</f>
        <v>14</v>
      </c>
      <c r="E19" s="37">
        <f>'114-1合格者清冊(已保護儲存格)'!E19</f>
        <v>0</v>
      </c>
      <c r="F19" s="37">
        <f>'114-1合格者清冊(已保護儲存格)'!F19</f>
        <v>0</v>
      </c>
      <c r="G19" s="37">
        <f>'114-1合格者清冊(已保護儲存格)'!G19</f>
        <v>0</v>
      </c>
      <c r="H19" s="37">
        <f>'114-1合格者清冊(已保護儲存格)'!H19</f>
        <v>0</v>
      </c>
      <c r="I19" s="46">
        <f>'114-1合格者清冊(已保護儲存格)'!I19</f>
        <v>0</v>
      </c>
      <c r="J19" s="37">
        <f>'114-1合格者清冊(已保護儲存格)'!J19</f>
        <v>0</v>
      </c>
      <c r="K19" s="37">
        <f>'114-1合格者清冊(已保護儲存格)'!K19</f>
        <v>0</v>
      </c>
      <c r="L19" s="37">
        <f>'114-1合格者清冊(已保護儲存格)'!L19</f>
        <v>0</v>
      </c>
      <c r="M19" s="30">
        <f>'114-1合格者清冊(已保護儲存格)'!M19</f>
        <v>0</v>
      </c>
      <c r="N19" s="37">
        <f>'114-1合格者清冊(已保護儲存格)'!N19</f>
        <v>0</v>
      </c>
      <c r="O19" s="37" t="str">
        <f>'114-1合格者清冊(已保護儲存格)'!O19</f>
        <v>XX縣XX鄉XX村XX鄰XX路XX號XX樓</v>
      </c>
      <c r="P19" s="38">
        <f>'步驟1. 先填【114-1申請總表】第8列之B欄至CN欄'!DR21</f>
        <v>0</v>
      </c>
      <c r="Q19" s="38">
        <f>'步驟1. 先填【114-1申請總表】第8列之B欄至CN欄'!DS21</f>
        <v>0</v>
      </c>
      <c r="R19" s="38">
        <f>'步驟1. 先填【114-1申請總表】第8列之B欄至CN欄'!DT21</f>
        <v>0</v>
      </c>
      <c r="S19" s="38">
        <f>'步驟1. 先填【114-1申請總表】第8列之B欄至CN欄'!DU21</f>
        <v>0</v>
      </c>
      <c r="T19" s="38">
        <f>'步驟1. 先填【114-1申請總表】第8列之B欄至CN欄'!DV21</f>
        <v>0</v>
      </c>
      <c r="U19" s="38">
        <f>'步驟1. 先填【114-1申請總表】第8列之B欄至CN欄'!DW21</f>
        <v>0</v>
      </c>
      <c r="V19" s="38">
        <f>'步驟1. 先填【114-1申請總表】第8列之B欄至CN欄'!DX21</f>
        <v>0</v>
      </c>
      <c r="W19" s="38">
        <f>'步驟1. 先填【114-1申請總表】第8列之B欄至CN欄'!DY21</f>
        <v>0</v>
      </c>
      <c r="X19" s="38">
        <f>'步驟1. 先填【114-1申請總表】第8列之B欄至CN欄'!DZ21</f>
        <v>0</v>
      </c>
      <c r="Y19" s="38">
        <f>'步驟1. 先填【114-1申請總表】第8列之B欄至CN欄'!EA21</f>
        <v>0</v>
      </c>
      <c r="Z19" s="38">
        <f>'步驟1. 先填【114-1申請總表】第8列之B欄至CN欄'!EB21</f>
        <v>0</v>
      </c>
      <c r="AA19" s="39"/>
    </row>
    <row r="20" spans="1:27" ht="49.2" customHeight="1">
      <c r="A20" s="37" t="str">
        <f>'114-1合格者清冊(已保護儲存格)'!A20</f>
        <v>114學年度第一學期</v>
      </c>
      <c r="B20" s="37">
        <f>'114-1合格者清冊(已保護儲存格)'!B20</f>
        <v>0</v>
      </c>
      <c r="C20" s="37">
        <f>'114-1合格者清冊(已保護儲存格)'!C20</f>
        <v>0</v>
      </c>
      <c r="D20" s="46" t="str">
        <f>'114-1合格者清冊(已保護儲存格)'!D20</f>
        <v>15</v>
      </c>
      <c r="E20" s="37">
        <f>'114-1合格者清冊(已保護儲存格)'!E20</f>
        <v>0</v>
      </c>
      <c r="F20" s="37">
        <f>'114-1合格者清冊(已保護儲存格)'!F20</f>
        <v>0</v>
      </c>
      <c r="G20" s="37">
        <f>'114-1合格者清冊(已保護儲存格)'!G20</f>
        <v>0</v>
      </c>
      <c r="H20" s="37">
        <f>'114-1合格者清冊(已保護儲存格)'!H20</f>
        <v>0</v>
      </c>
      <c r="I20" s="46">
        <f>'114-1合格者清冊(已保護儲存格)'!I20</f>
        <v>0</v>
      </c>
      <c r="J20" s="37">
        <f>'114-1合格者清冊(已保護儲存格)'!J20</f>
        <v>0</v>
      </c>
      <c r="K20" s="37">
        <f>'114-1合格者清冊(已保護儲存格)'!K20</f>
        <v>0</v>
      </c>
      <c r="L20" s="37">
        <f>'114-1合格者清冊(已保護儲存格)'!L20</f>
        <v>0</v>
      </c>
      <c r="M20" s="30">
        <f>'114-1合格者清冊(已保護儲存格)'!M20</f>
        <v>0</v>
      </c>
      <c r="N20" s="37">
        <f>'114-1合格者清冊(已保護儲存格)'!N20</f>
        <v>0</v>
      </c>
      <c r="O20" s="37" t="str">
        <f>'114-1合格者清冊(已保護儲存格)'!O20</f>
        <v>XX縣XX鄉XX村XX鄰XX路XX號XX樓</v>
      </c>
      <c r="P20" s="38">
        <f>'步驟1. 先填【114-1申請總表】第8列之B欄至CN欄'!DR22</f>
        <v>0</v>
      </c>
      <c r="Q20" s="38">
        <f>'步驟1. 先填【114-1申請總表】第8列之B欄至CN欄'!DS22</f>
        <v>0</v>
      </c>
      <c r="R20" s="38">
        <f>'步驟1. 先填【114-1申請總表】第8列之B欄至CN欄'!DT22</f>
        <v>0</v>
      </c>
      <c r="S20" s="38">
        <f>'步驟1. 先填【114-1申請總表】第8列之B欄至CN欄'!DU22</f>
        <v>0</v>
      </c>
      <c r="T20" s="38">
        <f>'步驟1. 先填【114-1申請總表】第8列之B欄至CN欄'!DV22</f>
        <v>0</v>
      </c>
      <c r="U20" s="38">
        <f>'步驟1. 先填【114-1申請總表】第8列之B欄至CN欄'!DW22</f>
        <v>0</v>
      </c>
      <c r="V20" s="38">
        <f>'步驟1. 先填【114-1申請總表】第8列之B欄至CN欄'!DX22</f>
        <v>0</v>
      </c>
      <c r="W20" s="38">
        <f>'步驟1. 先填【114-1申請總表】第8列之B欄至CN欄'!DY22</f>
        <v>0</v>
      </c>
      <c r="X20" s="38">
        <f>'步驟1. 先填【114-1申請總表】第8列之B欄至CN欄'!DZ22</f>
        <v>0</v>
      </c>
      <c r="Y20" s="38">
        <f>'步驟1. 先填【114-1申請總表】第8列之B欄至CN欄'!EA22</f>
        <v>0</v>
      </c>
      <c r="Z20" s="38">
        <f>'步驟1. 先填【114-1申請總表】第8列之B欄至CN欄'!EB22</f>
        <v>0</v>
      </c>
      <c r="AA20" s="39"/>
    </row>
    <row r="21" spans="1:27" ht="49.2" customHeight="1">
      <c r="A21" s="37" t="str">
        <f>'114-1合格者清冊(已保護儲存格)'!A21</f>
        <v>114學年度第一學期</v>
      </c>
      <c r="B21" s="37">
        <f>'114-1合格者清冊(已保護儲存格)'!B21</f>
        <v>0</v>
      </c>
      <c r="C21" s="37">
        <f>'114-1合格者清冊(已保護儲存格)'!C21</f>
        <v>0</v>
      </c>
      <c r="D21" s="46" t="str">
        <f>'114-1合格者清冊(已保護儲存格)'!D21</f>
        <v>16</v>
      </c>
      <c r="E21" s="37">
        <f>'114-1合格者清冊(已保護儲存格)'!E21</f>
        <v>0</v>
      </c>
      <c r="F21" s="37">
        <f>'114-1合格者清冊(已保護儲存格)'!F21</f>
        <v>0</v>
      </c>
      <c r="G21" s="37">
        <f>'114-1合格者清冊(已保護儲存格)'!G21</f>
        <v>0</v>
      </c>
      <c r="H21" s="37">
        <f>'114-1合格者清冊(已保護儲存格)'!H21</f>
        <v>0</v>
      </c>
      <c r="I21" s="46">
        <f>'114-1合格者清冊(已保護儲存格)'!I21</f>
        <v>0</v>
      </c>
      <c r="J21" s="37">
        <f>'114-1合格者清冊(已保護儲存格)'!J21</f>
        <v>0</v>
      </c>
      <c r="K21" s="37">
        <f>'114-1合格者清冊(已保護儲存格)'!K21</f>
        <v>0</v>
      </c>
      <c r="L21" s="37">
        <f>'114-1合格者清冊(已保護儲存格)'!L21</f>
        <v>0</v>
      </c>
      <c r="M21" s="30">
        <f>'114-1合格者清冊(已保護儲存格)'!M21</f>
        <v>0</v>
      </c>
      <c r="N21" s="37">
        <f>'114-1合格者清冊(已保護儲存格)'!N21</f>
        <v>0</v>
      </c>
      <c r="O21" s="37" t="str">
        <f>'114-1合格者清冊(已保護儲存格)'!O21</f>
        <v>XX縣XX鄉XX村XX鄰XX路XX號XX樓</v>
      </c>
      <c r="P21" s="38">
        <f>'步驟1. 先填【114-1申請總表】第8列之B欄至CN欄'!DR23</f>
        <v>0</v>
      </c>
      <c r="Q21" s="38">
        <f>'步驟1. 先填【114-1申請總表】第8列之B欄至CN欄'!DS23</f>
        <v>0</v>
      </c>
      <c r="R21" s="38">
        <f>'步驟1. 先填【114-1申請總表】第8列之B欄至CN欄'!DT23</f>
        <v>0</v>
      </c>
      <c r="S21" s="38">
        <f>'步驟1. 先填【114-1申請總表】第8列之B欄至CN欄'!DU23</f>
        <v>0</v>
      </c>
      <c r="T21" s="38">
        <f>'步驟1. 先填【114-1申請總表】第8列之B欄至CN欄'!DV23</f>
        <v>0</v>
      </c>
      <c r="U21" s="38">
        <f>'步驟1. 先填【114-1申請總表】第8列之B欄至CN欄'!DW23</f>
        <v>0</v>
      </c>
      <c r="V21" s="38">
        <f>'步驟1. 先填【114-1申請總表】第8列之B欄至CN欄'!DX23</f>
        <v>0</v>
      </c>
      <c r="W21" s="38">
        <f>'步驟1. 先填【114-1申請總表】第8列之B欄至CN欄'!DY23</f>
        <v>0</v>
      </c>
      <c r="X21" s="38">
        <f>'步驟1. 先填【114-1申請總表】第8列之B欄至CN欄'!DZ23</f>
        <v>0</v>
      </c>
      <c r="Y21" s="38">
        <f>'步驟1. 先填【114-1申請總表】第8列之B欄至CN欄'!EA23</f>
        <v>0</v>
      </c>
      <c r="Z21" s="38">
        <f>'步驟1. 先填【114-1申請總表】第8列之B欄至CN欄'!EB23</f>
        <v>0</v>
      </c>
      <c r="AA21" s="39"/>
    </row>
    <row r="22" spans="1:27" ht="49.2" customHeight="1">
      <c r="A22" s="37" t="str">
        <f>'114-1合格者清冊(已保護儲存格)'!A22</f>
        <v>114學年度第一學期</v>
      </c>
      <c r="B22" s="37">
        <f>'114-1合格者清冊(已保護儲存格)'!B22</f>
        <v>0</v>
      </c>
      <c r="C22" s="37">
        <f>'114-1合格者清冊(已保護儲存格)'!C22</f>
        <v>0</v>
      </c>
      <c r="D22" s="46" t="str">
        <f>'114-1合格者清冊(已保護儲存格)'!D22</f>
        <v>17</v>
      </c>
      <c r="E22" s="37">
        <f>'114-1合格者清冊(已保護儲存格)'!E22</f>
        <v>0</v>
      </c>
      <c r="F22" s="37">
        <f>'114-1合格者清冊(已保護儲存格)'!F22</f>
        <v>0</v>
      </c>
      <c r="G22" s="37">
        <f>'114-1合格者清冊(已保護儲存格)'!G22</f>
        <v>0</v>
      </c>
      <c r="H22" s="37">
        <f>'114-1合格者清冊(已保護儲存格)'!H22</f>
        <v>0</v>
      </c>
      <c r="I22" s="46">
        <f>'114-1合格者清冊(已保護儲存格)'!I22</f>
        <v>0</v>
      </c>
      <c r="J22" s="37">
        <f>'114-1合格者清冊(已保護儲存格)'!J22</f>
        <v>0</v>
      </c>
      <c r="K22" s="37">
        <f>'114-1合格者清冊(已保護儲存格)'!K22</f>
        <v>0</v>
      </c>
      <c r="L22" s="37">
        <f>'114-1合格者清冊(已保護儲存格)'!L22</f>
        <v>0</v>
      </c>
      <c r="M22" s="30">
        <f>'114-1合格者清冊(已保護儲存格)'!M22</f>
        <v>0</v>
      </c>
      <c r="N22" s="37">
        <f>'114-1合格者清冊(已保護儲存格)'!N22</f>
        <v>0</v>
      </c>
      <c r="O22" s="37" t="str">
        <f>'114-1合格者清冊(已保護儲存格)'!O22</f>
        <v>XX縣XX鄉XX村XX鄰XX路XX號XX樓</v>
      </c>
      <c r="P22" s="38">
        <f>'步驟1. 先填【114-1申請總表】第8列之B欄至CN欄'!DR24</f>
        <v>0</v>
      </c>
      <c r="Q22" s="38">
        <f>'步驟1. 先填【114-1申請總表】第8列之B欄至CN欄'!DS24</f>
        <v>0</v>
      </c>
      <c r="R22" s="38">
        <f>'步驟1. 先填【114-1申請總表】第8列之B欄至CN欄'!DT24</f>
        <v>0</v>
      </c>
      <c r="S22" s="38">
        <f>'步驟1. 先填【114-1申請總表】第8列之B欄至CN欄'!DU24</f>
        <v>0</v>
      </c>
      <c r="T22" s="38">
        <f>'步驟1. 先填【114-1申請總表】第8列之B欄至CN欄'!DV24</f>
        <v>0</v>
      </c>
      <c r="U22" s="38">
        <f>'步驟1. 先填【114-1申請總表】第8列之B欄至CN欄'!DW24</f>
        <v>0</v>
      </c>
      <c r="V22" s="38">
        <f>'步驟1. 先填【114-1申請總表】第8列之B欄至CN欄'!DX24</f>
        <v>0</v>
      </c>
      <c r="W22" s="38">
        <f>'步驟1. 先填【114-1申請總表】第8列之B欄至CN欄'!DY24</f>
        <v>0</v>
      </c>
      <c r="X22" s="38">
        <f>'步驟1. 先填【114-1申請總表】第8列之B欄至CN欄'!DZ24</f>
        <v>0</v>
      </c>
      <c r="Y22" s="38">
        <f>'步驟1. 先填【114-1申請總表】第8列之B欄至CN欄'!EA24</f>
        <v>0</v>
      </c>
      <c r="Z22" s="38">
        <f>'步驟1. 先填【114-1申請總表】第8列之B欄至CN欄'!EB24</f>
        <v>0</v>
      </c>
      <c r="AA22" s="39"/>
    </row>
    <row r="23" spans="1:27" ht="49.2" customHeight="1">
      <c r="A23" s="37" t="str">
        <f>'114-1合格者清冊(已保護儲存格)'!A23</f>
        <v>114學年度第一學期</v>
      </c>
      <c r="B23" s="37">
        <f>'114-1合格者清冊(已保護儲存格)'!B23</f>
        <v>0</v>
      </c>
      <c r="C23" s="37">
        <f>'114-1合格者清冊(已保護儲存格)'!C23</f>
        <v>0</v>
      </c>
      <c r="D23" s="46" t="str">
        <f>'114-1合格者清冊(已保護儲存格)'!D23</f>
        <v>18</v>
      </c>
      <c r="E23" s="37">
        <f>'114-1合格者清冊(已保護儲存格)'!E23</f>
        <v>0</v>
      </c>
      <c r="F23" s="37">
        <f>'114-1合格者清冊(已保護儲存格)'!F23</f>
        <v>0</v>
      </c>
      <c r="G23" s="37">
        <f>'114-1合格者清冊(已保護儲存格)'!G23</f>
        <v>0</v>
      </c>
      <c r="H23" s="37">
        <f>'114-1合格者清冊(已保護儲存格)'!H23</f>
        <v>0</v>
      </c>
      <c r="I23" s="46">
        <f>'114-1合格者清冊(已保護儲存格)'!I23</f>
        <v>0</v>
      </c>
      <c r="J23" s="37">
        <f>'114-1合格者清冊(已保護儲存格)'!J23</f>
        <v>0</v>
      </c>
      <c r="K23" s="37">
        <f>'114-1合格者清冊(已保護儲存格)'!K23</f>
        <v>0</v>
      </c>
      <c r="L23" s="37">
        <f>'114-1合格者清冊(已保護儲存格)'!L23</f>
        <v>0</v>
      </c>
      <c r="M23" s="30">
        <f>'114-1合格者清冊(已保護儲存格)'!M23</f>
        <v>0</v>
      </c>
      <c r="N23" s="37">
        <f>'114-1合格者清冊(已保護儲存格)'!N23</f>
        <v>0</v>
      </c>
      <c r="O23" s="37" t="str">
        <f>'114-1合格者清冊(已保護儲存格)'!O23</f>
        <v>XX縣XX鄉XX村XX鄰XX路XX號XX樓</v>
      </c>
      <c r="P23" s="38">
        <f>'步驟1. 先填【114-1申請總表】第8列之B欄至CN欄'!DR25</f>
        <v>0</v>
      </c>
      <c r="Q23" s="38">
        <f>'步驟1. 先填【114-1申請總表】第8列之B欄至CN欄'!DS25</f>
        <v>0</v>
      </c>
      <c r="R23" s="38">
        <f>'步驟1. 先填【114-1申請總表】第8列之B欄至CN欄'!DT25</f>
        <v>0</v>
      </c>
      <c r="S23" s="38">
        <f>'步驟1. 先填【114-1申請總表】第8列之B欄至CN欄'!DU25</f>
        <v>0</v>
      </c>
      <c r="T23" s="38">
        <f>'步驟1. 先填【114-1申請總表】第8列之B欄至CN欄'!DV25</f>
        <v>0</v>
      </c>
      <c r="U23" s="38">
        <f>'步驟1. 先填【114-1申請總表】第8列之B欄至CN欄'!DW25</f>
        <v>0</v>
      </c>
      <c r="V23" s="38">
        <f>'步驟1. 先填【114-1申請總表】第8列之B欄至CN欄'!DX25</f>
        <v>0</v>
      </c>
      <c r="W23" s="38">
        <f>'步驟1. 先填【114-1申請總表】第8列之B欄至CN欄'!DY25</f>
        <v>0</v>
      </c>
      <c r="X23" s="38">
        <f>'步驟1. 先填【114-1申請總表】第8列之B欄至CN欄'!DZ25</f>
        <v>0</v>
      </c>
      <c r="Y23" s="38">
        <f>'步驟1. 先填【114-1申請總表】第8列之B欄至CN欄'!EA25</f>
        <v>0</v>
      </c>
      <c r="Z23" s="38">
        <f>'步驟1. 先填【114-1申請總表】第8列之B欄至CN欄'!EB25</f>
        <v>0</v>
      </c>
      <c r="AA23" s="39"/>
    </row>
    <row r="24" spans="1:27" ht="49.2" customHeight="1">
      <c r="A24" s="37" t="str">
        <f>'114-1合格者清冊(已保護儲存格)'!A24</f>
        <v>114學年度第一學期</v>
      </c>
      <c r="B24" s="37">
        <f>'114-1合格者清冊(已保護儲存格)'!B24</f>
        <v>0</v>
      </c>
      <c r="C24" s="37">
        <f>'114-1合格者清冊(已保護儲存格)'!C24</f>
        <v>0</v>
      </c>
      <c r="D24" s="46" t="str">
        <f>'114-1合格者清冊(已保護儲存格)'!D24</f>
        <v>19</v>
      </c>
      <c r="E24" s="37">
        <f>'114-1合格者清冊(已保護儲存格)'!E24</f>
        <v>0</v>
      </c>
      <c r="F24" s="37">
        <f>'114-1合格者清冊(已保護儲存格)'!F24</f>
        <v>0</v>
      </c>
      <c r="G24" s="37">
        <f>'114-1合格者清冊(已保護儲存格)'!G24</f>
        <v>0</v>
      </c>
      <c r="H24" s="37">
        <f>'114-1合格者清冊(已保護儲存格)'!H24</f>
        <v>0</v>
      </c>
      <c r="I24" s="46">
        <f>'114-1合格者清冊(已保護儲存格)'!I24</f>
        <v>0</v>
      </c>
      <c r="J24" s="37">
        <f>'114-1合格者清冊(已保護儲存格)'!J24</f>
        <v>0</v>
      </c>
      <c r="K24" s="37">
        <f>'114-1合格者清冊(已保護儲存格)'!K24</f>
        <v>0</v>
      </c>
      <c r="L24" s="37">
        <f>'114-1合格者清冊(已保護儲存格)'!L24</f>
        <v>0</v>
      </c>
      <c r="M24" s="30">
        <f>'114-1合格者清冊(已保護儲存格)'!M24</f>
        <v>0</v>
      </c>
      <c r="N24" s="37">
        <f>'114-1合格者清冊(已保護儲存格)'!N24</f>
        <v>0</v>
      </c>
      <c r="O24" s="37" t="str">
        <f>'114-1合格者清冊(已保護儲存格)'!O24</f>
        <v>XX縣XX鄉XX村XX鄰XX路XX號XX樓</v>
      </c>
      <c r="P24" s="38">
        <f>'步驟1. 先填【114-1申請總表】第8列之B欄至CN欄'!DR26</f>
        <v>0</v>
      </c>
      <c r="Q24" s="38">
        <f>'步驟1. 先填【114-1申請總表】第8列之B欄至CN欄'!DS26</f>
        <v>0</v>
      </c>
      <c r="R24" s="38">
        <f>'步驟1. 先填【114-1申請總表】第8列之B欄至CN欄'!DT26</f>
        <v>0</v>
      </c>
      <c r="S24" s="38">
        <f>'步驟1. 先填【114-1申請總表】第8列之B欄至CN欄'!DU26</f>
        <v>0</v>
      </c>
      <c r="T24" s="38">
        <f>'步驟1. 先填【114-1申請總表】第8列之B欄至CN欄'!DV26</f>
        <v>0</v>
      </c>
      <c r="U24" s="38">
        <f>'步驟1. 先填【114-1申請總表】第8列之B欄至CN欄'!DW26</f>
        <v>0</v>
      </c>
      <c r="V24" s="38">
        <f>'步驟1. 先填【114-1申請總表】第8列之B欄至CN欄'!DX26</f>
        <v>0</v>
      </c>
      <c r="W24" s="38">
        <f>'步驟1. 先填【114-1申請總表】第8列之B欄至CN欄'!DY26</f>
        <v>0</v>
      </c>
      <c r="X24" s="38">
        <f>'步驟1. 先填【114-1申請總表】第8列之B欄至CN欄'!DZ26</f>
        <v>0</v>
      </c>
      <c r="Y24" s="38">
        <f>'步驟1. 先填【114-1申請總表】第8列之B欄至CN欄'!EA26</f>
        <v>0</v>
      </c>
      <c r="Z24" s="38">
        <f>'步驟1. 先填【114-1申請總表】第8列之B欄至CN欄'!EB26</f>
        <v>0</v>
      </c>
      <c r="AA24" s="39"/>
    </row>
    <row r="25" spans="1:27" ht="49.2" customHeight="1">
      <c r="A25" s="37" t="str">
        <f>'114-1合格者清冊(已保護儲存格)'!A25</f>
        <v>114學年度第一學期</v>
      </c>
      <c r="B25" s="37">
        <f>'114-1合格者清冊(已保護儲存格)'!B25</f>
        <v>0</v>
      </c>
      <c r="C25" s="37">
        <f>'114-1合格者清冊(已保護儲存格)'!C25</f>
        <v>0</v>
      </c>
      <c r="D25" s="46" t="str">
        <f>'114-1合格者清冊(已保護儲存格)'!D25</f>
        <v>20</v>
      </c>
      <c r="E25" s="37">
        <f>'114-1合格者清冊(已保護儲存格)'!E25</f>
        <v>0</v>
      </c>
      <c r="F25" s="37">
        <f>'114-1合格者清冊(已保護儲存格)'!F25</f>
        <v>0</v>
      </c>
      <c r="G25" s="37">
        <f>'114-1合格者清冊(已保護儲存格)'!G25</f>
        <v>0</v>
      </c>
      <c r="H25" s="37">
        <f>'114-1合格者清冊(已保護儲存格)'!H25</f>
        <v>0</v>
      </c>
      <c r="I25" s="46">
        <f>'114-1合格者清冊(已保護儲存格)'!I25</f>
        <v>0</v>
      </c>
      <c r="J25" s="37">
        <f>'114-1合格者清冊(已保護儲存格)'!J25</f>
        <v>0</v>
      </c>
      <c r="K25" s="37">
        <f>'114-1合格者清冊(已保護儲存格)'!K25</f>
        <v>0</v>
      </c>
      <c r="L25" s="37">
        <f>'114-1合格者清冊(已保護儲存格)'!L25</f>
        <v>0</v>
      </c>
      <c r="M25" s="30">
        <f>'114-1合格者清冊(已保護儲存格)'!M25</f>
        <v>0</v>
      </c>
      <c r="N25" s="37">
        <f>'114-1合格者清冊(已保護儲存格)'!N25</f>
        <v>0</v>
      </c>
      <c r="O25" s="37" t="str">
        <f>'114-1合格者清冊(已保護儲存格)'!O25</f>
        <v>XX縣XX鄉XX村XX鄰XX路XX號XX樓</v>
      </c>
      <c r="P25" s="38">
        <f>'步驟1. 先填【114-1申請總表】第8列之B欄至CN欄'!DR27</f>
        <v>0</v>
      </c>
      <c r="Q25" s="38">
        <f>'步驟1. 先填【114-1申請總表】第8列之B欄至CN欄'!DS27</f>
        <v>0</v>
      </c>
      <c r="R25" s="38">
        <f>'步驟1. 先填【114-1申請總表】第8列之B欄至CN欄'!DT27</f>
        <v>0</v>
      </c>
      <c r="S25" s="38">
        <f>'步驟1. 先填【114-1申請總表】第8列之B欄至CN欄'!DU27</f>
        <v>0</v>
      </c>
      <c r="T25" s="38">
        <f>'步驟1. 先填【114-1申請總表】第8列之B欄至CN欄'!DV27</f>
        <v>0</v>
      </c>
      <c r="U25" s="38">
        <f>'步驟1. 先填【114-1申請總表】第8列之B欄至CN欄'!DW27</f>
        <v>0</v>
      </c>
      <c r="V25" s="38">
        <f>'步驟1. 先填【114-1申請總表】第8列之B欄至CN欄'!DX27</f>
        <v>0</v>
      </c>
      <c r="W25" s="38">
        <f>'步驟1. 先填【114-1申請總表】第8列之B欄至CN欄'!DY27</f>
        <v>0</v>
      </c>
      <c r="X25" s="38">
        <f>'步驟1. 先填【114-1申請總表】第8列之B欄至CN欄'!DZ27</f>
        <v>0</v>
      </c>
      <c r="Y25" s="38">
        <f>'步驟1. 先填【114-1申請總表】第8列之B欄至CN欄'!EA27</f>
        <v>0</v>
      </c>
      <c r="Z25" s="38">
        <f>'步驟1. 先填【114-1申請總表】第8列之B欄至CN欄'!EB27</f>
        <v>0</v>
      </c>
      <c r="AA25" s="39"/>
    </row>
    <row r="26" spans="1:27" ht="49.2" customHeight="1">
      <c r="A26" s="37" t="str">
        <f>'114-1合格者清冊(已保護儲存格)'!A26</f>
        <v>114學年度第一學期</v>
      </c>
      <c r="B26" s="37">
        <f>'114-1合格者清冊(已保護儲存格)'!B26</f>
        <v>0</v>
      </c>
      <c r="C26" s="37">
        <f>'114-1合格者清冊(已保護儲存格)'!C26</f>
        <v>0</v>
      </c>
      <c r="D26" s="46" t="str">
        <f>'114-1合格者清冊(已保護儲存格)'!D26</f>
        <v>21</v>
      </c>
      <c r="E26" s="37">
        <f>'114-1合格者清冊(已保護儲存格)'!E26</f>
        <v>0</v>
      </c>
      <c r="F26" s="37">
        <f>'114-1合格者清冊(已保護儲存格)'!F26</f>
        <v>0</v>
      </c>
      <c r="G26" s="37">
        <f>'114-1合格者清冊(已保護儲存格)'!G26</f>
        <v>0</v>
      </c>
      <c r="H26" s="37">
        <f>'114-1合格者清冊(已保護儲存格)'!H26</f>
        <v>0</v>
      </c>
      <c r="I26" s="46">
        <f>'114-1合格者清冊(已保護儲存格)'!I26</f>
        <v>0</v>
      </c>
      <c r="J26" s="37">
        <f>'114-1合格者清冊(已保護儲存格)'!J26</f>
        <v>0</v>
      </c>
      <c r="K26" s="37">
        <f>'114-1合格者清冊(已保護儲存格)'!K26</f>
        <v>0</v>
      </c>
      <c r="L26" s="37">
        <f>'114-1合格者清冊(已保護儲存格)'!L26</f>
        <v>0</v>
      </c>
      <c r="M26" s="30">
        <f>'114-1合格者清冊(已保護儲存格)'!M26</f>
        <v>0</v>
      </c>
      <c r="N26" s="37">
        <f>'114-1合格者清冊(已保護儲存格)'!N26</f>
        <v>0</v>
      </c>
      <c r="O26" s="37" t="str">
        <f>'114-1合格者清冊(已保護儲存格)'!O26</f>
        <v>XX縣XX鄉XX村XX鄰XX路XX號XX樓</v>
      </c>
      <c r="P26" s="38">
        <f>'步驟1. 先填【114-1申請總表】第8列之B欄至CN欄'!DR28</f>
        <v>0</v>
      </c>
      <c r="Q26" s="38">
        <f>'步驟1. 先填【114-1申請總表】第8列之B欄至CN欄'!DS28</f>
        <v>0</v>
      </c>
      <c r="R26" s="38">
        <f>'步驟1. 先填【114-1申請總表】第8列之B欄至CN欄'!DT28</f>
        <v>0</v>
      </c>
      <c r="S26" s="38">
        <f>'步驟1. 先填【114-1申請總表】第8列之B欄至CN欄'!DU28</f>
        <v>0</v>
      </c>
      <c r="T26" s="38">
        <f>'步驟1. 先填【114-1申請總表】第8列之B欄至CN欄'!DV28</f>
        <v>0</v>
      </c>
      <c r="U26" s="38">
        <f>'步驟1. 先填【114-1申請總表】第8列之B欄至CN欄'!DW28</f>
        <v>0</v>
      </c>
      <c r="V26" s="38">
        <f>'步驟1. 先填【114-1申請總表】第8列之B欄至CN欄'!DX28</f>
        <v>0</v>
      </c>
      <c r="W26" s="38">
        <f>'步驟1. 先填【114-1申請總表】第8列之B欄至CN欄'!DY28</f>
        <v>0</v>
      </c>
      <c r="X26" s="38">
        <f>'步驟1. 先填【114-1申請總表】第8列之B欄至CN欄'!DZ28</f>
        <v>0</v>
      </c>
      <c r="Y26" s="38">
        <f>'步驟1. 先填【114-1申請總表】第8列之B欄至CN欄'!EA28</f>
        <v>0</v>
      </c>
      <c r="Z26" s="38">
        <f>'步驟1. 先填【114-1申請總表】第8列之B欄至CN欄'!EB28</f>
        <v>0</v>
      </c>
      <c r="AA26" s="39"/>
    </row>
    <row r="27" spans="1:27" ht="49.2" customHeight="1">
      <c r="A27" s="37" t="str">
        <f>'114-1合格者清冊(已保護儲存格)'!A27</f>
        <v>114學年度第一學期</v>
      </c>
      <c r="B27" s="37">
        <f>'114-1合格者清冊(已保護儲存格)'!B27</f>
        <v>0</v>
      </c>
      <c r="C27" s="37">
        <f>'114-1合格者清冊(已保護儲存格)'!C27</f>
        <v>0</v>
      </c>
      <c r="D27" s="46" t="str">
        <f>'114-1合格者清冊(已保護儲存格)'!D27</f>
        <v>22</v>
      </c>
      <c r="E27" s="37">
        <f>'114-1合格者清冊(已保護儲存格)'!E27</f>
        <v>0</v>
      </c>
      <c r="F27" s="37">
        <f>'114-1合格者清冊(已保護儲存格)'!F27</f>
        <v>0</v>
      </c>
      <c r="G27" s="37">
        <f>'114-1合格者清冊(已保護儲存格)'!G27</f>
        <v>0</v>
      </c>
      <c r="H27" s="37">
        <f>'114-1合格者清冊(已保護儲存格)'!H27</f>
        <v>0</v>
      </c>
      <c r="I27" s="46">
        <f>'114-1合格者清冊(已保護儲存格)'!I27</f>
        <v>0</v>
      </c>
      <c r="J27" s="37">
        <f>'114-1合格者清冊(已保護儲存格)'!J27</f>
        <v>0</v>
      </c>
      <c r="K27" s="37">
        <f>'114-1合格者清冊(已保護儲存格)'!K27</f>
        <v>0</v>
      </c>
      <c r="L27" s="37">
        <f>'114-1合格者清冊(已保護儲存格)'!L27</f>
        <v>0</v>
      </c>
      <c r="M27" s="30">
        <f>'114-1合格者清冊(已保護儲存格)'!M27</f>
        <v>0</v>
      </c>
      <c r="N27" s="37">
        <f>'114-1合格者清冊(已保護儲存格)'!N27</f>
        <v>0</v>
      </c>
      <c r="O27" s="37" t="str">
        <f>'114-1合格者清冊(已保護儲存格)'!O27</f>
        <v>XX縣XX鄉XX村XX鄰XX路XX號XX樓</v>
      </c>
      <c r="P27" s="38">
        <f>'步驟1. 先填【114-1申請總表】第8列之B欄至CN欄'!DR29</f>
        <v>0</v>
      </c>
      <c r="Q27" s="38">
        <f>'步驟1. 先填【114-1申請總表】第8列之B欄至CN欄'!DS29</f>
        <v>0</v>
      </c>
      <c r="R27" s="38">
        <f>'步驟1. 先填【114-1申請總表】第8列之B欄至CN欄'!DT29</f>
        <v>0</v>
      </c>
      <c r="S27" s="38">
        <f>'步驟1. 先填【114-1申請總表】第8列之B欄至CN欄'!DU29</f>
        <v>0</v>
      </c>
      <c r="T27" s="38">
        <f>'步驟1. 先填【114-1申請總表】第8列之B欄至CN欄'!DV29</f>
        <v>0</v>
      </c>
      <c r="U27" s="38">
        <f>'步驟1. 先填【114-1申請總表】第8列之B欄至CN欄'!DW29</f>
        <v>0</v>
      </c>
      <c r="V27" s="38">
        <f>'步驟1. 先填【114-1申請總表】第8列之B欄至CN欄'!DX29</f>
        <v>0</v>
      </c>
      <c r="W27" s="38">
        <f>'步驟1. 先填【114-1申請總表】第8列之B欄至CN欄'!DY29</f>
        <v>0</v>
      </c>
      <c r="X27" s="38">
        <f>'步驟1. 先填【114-1申請總表】第8列之B欄至CN欄'!DZ29</f>
        <v>0</v>
      </c>
      <c r="Y27" s="38">
        <f>'步驟1. 先填【114-1申請總表】第8列之B欄至CN欄'!EA29</f>
        <v>0</v>
      </c>
      <c r="Z27" s="38">
        <f>'步驟1. 先填【114-1申請總表】第8列之B欄至CN欄'!EB29</f>
        <v>0</v>
      </c>
      <c r="AA27" s="39"/>
    </row>
    <row r="28" spans="1:27" ht="49.2" customHeight="1">
      <c r="A28" s="37" t="str">
        <f>'114-1合格者清冊(已保護儲存格)'!A28</f>
        <v>114學年度第一學期</v>
      </c>
      <c r="B28" s="37">
        <f>'114-1合格者清冊(已保護儲存格)'!B28</f>
        <v>0</v>
      </c>
      <c r="C28" s="37">
        <f>'114-1合格者清冊(已保護儲存格)'!C28</f>
        <v>0</v>
      </c>
      <c r="D28" s="46" t="str">
        <f>'114-1合格者清冊(已保護儲存格)'!D28</f>
        <v>23</v>
      </c>
      <c r="E28" s="37">
        <f>'114-1合格者清冊(已保護儲存格)'!E28</f>
        <v>0</v>
      </c>
      <c r="F28" s="37">
        <f>'114-1合格者清冊(已保護儲存格)'!F28</f>
        <v>0</v>
      </c>
      <c r="G28" s="37">
        <f>'114-1合格者清冊(已保護儲存格)'!G28</f>
        <v>0</v>
      </c>
      <c r="H28" s="37">
        <f>'114-1合格者清冊(已保護儲存格)'!H28</f>
        <v>0</v>
      </c>
      <c r="I28" s="46">
        <f>'114-1合格者清冊(已保護儲存格)'!I28</f>
        <v>0</v>
      </c>
      <c r="J28" s="37">
        <f>'114-1合格者清冊(已保護儲存格)'!J28</f>
        <v>0</v>
      </c>
      <c r="K28" s="37">
        <f>'114-1合格者清冊(已保護儲存格)'!K28</f>
        <v>0</v>
      </c>
      <c r="L28" s="37">
        <f>'114-1合格者清冊(已保護儲存格)'!L28</f>
        <v>0</v>
      </c>
      <c r="M28" s="30">
        <f>'114-1合格者清冊(已保護儲存格)'!M28</f>
        <v>0</v>
      </c>
      <c r="N28" s="37">
        <f>'114-1合格者清冊(已保護儲存格)'!N28</f>
        <v>0</v>
      </c>
      <c r="O28" s="37" t="str">
        <f>'114-1合格者清冊(已保護儲存格)'!O28</f>
        <v>XX縣XX鄉XX村XX鄰XX路XX號XX樓</v>
      </c>
      <c r="P28" s="38">
        <f>'步驟1. 先填【114-1申請總表】第8列之B欄至CN欄'!DR30</f>
        <v>0</v>
      </c>
      <c r="Q28" s="38">
        <f>'步驟1. 先填【114-1申請總表】第8列之B欄至CN欄'!DS30</f>
        <v>0</v>
      </c>
      <c r="R28" s="38">
        <f>'步驟1. 先填【114-1申請總表】第8列之B欄至CN欄'!DT30</f>
        <v>0</v>
      </c>
      <c r="S28" s="38">
        <f>'步驟1. 先填【114-1申請總表】第8列之B欄至CN欄'!DU30</f>
        <v>0</v>
      </c>
      <c r="T28" s="38">
        <f>'步驟1. 先填【114-1申請總表】第8列之B欄至CN欄'!DV30</f>
        <v>0</v>
      </c>
      <c r="U28" s="38">
        <f>'步驟1. 先填【114-1申請總表】第8列之B欄至CN欄'!DW30</f>
        <v>0</v>
      </c>
      <c r="V28" s="38">
        <f>'步驟1. 先填【114-1申請總表】第8列之B欄至CN欄'!DX30</f>
        <v>0</v>
      </c>
      <c r="W28" s="38">
        <f>'步驟1. 先填【114-1申請總表】第8列之B欄至CN欄'!DY30</f>
        <v>0</v>
      </c>
      <c r="X28" s="38">
        <f>'步驟1. 先填【114-1申請總表】第8列之B欄至CN欄'!DZ30</f>
        <v>0</v>
      </c>
      <c r="Y28" s="38">
        <f>'步驟1. 先填【114-1申請總表】第8列之B欄至CN欄'!EA30</f>
        <v>0</v>
      </c>
      <c r="Z28" s="38">
        <f>'步驟1. 先填【114-1申請總表】第8列之B欄至CN欄'!EB30</f>
        <v>0</v>
      </c>
      <c r="AA28" s="39"/>
    </row>
    <row r="29" spans="1:27" ht="49.2" customHeight="1">
      <c r="A29" s="37" t="str">
        <f>'114-1合格者清冊(已保護儲存格)'!A29</f>
        <v>114學年度第一學期</v>
      </c>
      <c r="B29" s="37">
        <f>'114-1合格者清冊(已保護儲存格)'!B29</f>
        <v>0</v>
      </c>
      <c r="C29" s="37">
        <f>'114-1合格者清冊(已保護儲存格)'!C29</f>
        <v>0</v>
      </c>
      <c r="D29" s="46" t="str">
        <f>'114-1合格者清冊(已保護儲存格)'!D29</f>
        <v>24</v>
      </c>
      <c r="E29" s="37">
        <f>'114-1合格者清冊(已保護儲存格)'!E29</f>
        <v>0</v>
      </c>
      <c r="F29" s="37">
        <f>'114-1合格者清冊(已保護儲存格)'!F29</f>
        <v>0</v>
      </c>
      <c r="G29" s="37">
        <f>'114-1合格者清冊(已保護儲存格)'!G29</f>
        <v>0</v>
      </c>
      <c r="H29" s="37">
        <f>'114-1合格者清冊(已保護儲存格)'!H29</f>
        <v>0</v>
      </c>
      <c r="I29" s="46">
        <f>'114-1合格者清冊(已保護儲存格)'!I29</f>
        <v>0</v>
      </c>
      <c r="J29" s="37">
        <f>'114-1合格者清冊(已保護儲存格)'!J29</f>
        <v>0</v>
      </c>
      <c r="K29" s="37">
        <f>'114-1合格者清冊(已保護儲存格)'!K29</f>
        <v>0</v>
      </c>
      <c r="L29" s="37">
        <f>'114-1合格者清冊(已保護儲存格)'!L29</f>
        <v>0</v>
      </c>
      <c r="M29" s="30">
        <f>'114-1合格者清冊(已保護儲存格)'!M29</f>
        <v>0</v>
      </c>
      <c r="N29" s="37">
        <f>'114-1合格者清冊(已保護儲存格)'!N29</f>
        <v>0</v>
      </c>
      <c r="O29" s="37" t="str">
        <f>'114-1合格者清冊(已保護儲存格)'!O29</f>
        <v>XX縣XX鄉XX村XX鄰XX路XX號XX樓</v>
      </c>
      <c r="P29" s="38">
        <f>'步驟1. 先填【114-1申請總表】第8列之B欄至CN欄'!DR31</f>
        <v>0</v>
      </c>
      <c r="Q29" s="38">
        <f>'步驟1. 先填【114-1申請總表】第8列之B欄至CN欄'!DS31</f>
        <v>0</v>
      </c>
      <c r="R29" s="38">
        <f>'步驟1. 先填【114-1申請總表】第8列之B欄至CN欄'!DT31</f>
        <v>0</v>
      </c>
      <c r="S29" s="38">
        <f>'步驟1. 先填【114-1申請總表】第8列之B欄至CN欄'!DU31</f>
        <v>0</v>
      </c>
      <c r="T29" s="38">
        <f>'步驟1. 先填【114-1申請總表】第8列之B欄至CN欄'!DV31</f>
        <v>0</v>
      </c>
      <c r="U29" s="38">
        <f>'步驟1. 先填【114-1申請總表】第8列之B欄至CN欄'!DW31</f>
        <v>0</v>
      </c>
      <c r="V29" s="38">
        <f>'步驟1. 先填【114-1申請總表】第8列之B欄至CN欄'!DX31</f>
        <v>0</v>
      </c>
      <c r="W29" s="38">
        <f>'步驟1. 先填【114-1申請總表】第8列之B欄至CN欄'!DY31</f>
        <v>0</v>
      </c>
      <c r="X29" s="38">
        <f>'步驟1. 先填【114-1申請總表】第8列之B欄至CN欄'!DZ31</f>
        <v>0</v>
      </c>
      <c r="Y29" s="38">
        <f>'步驟1. 先填【114-1申請總表】第8列之B欄至CN欄'!EA31</f>
        <v>0</v>
      </c>
      <c r="Z29" s="38">
        <f>'步驟1. 先填【114-1申請總表】第8列之B欄至CN欄'!EB31</f>
        <v>0</v>
      </c>
      <c r="AA29" s="39"/>
    </row>
    <row r="30" spans="1:27" ht="49.2" customHeight="1">
      <c r="A30" s="37" t="str">
        <f>'114-1合格者清冊(已保護儲存格)'!A30</f>
        <v>114學年度第一學期</v>
      </c>
      <c r="B30" s="37">
        <f>'114-1合格者清冊(已保護儲存格)'!B30</f>
        <v>0</v>
      </c>
      <c r="C30" s="37">
        <f>'114-1合格者清冊(已保護儲存格)'!C30</f>
        <v>0</v>
      </c>
      <c r="D30" s="46" t="str">
        <f>'114-1合格者清冊(已保護儲存格)'!D30</f>
        <v>25</v>
      </c>
      <c r="E30" s="37">
        <f>'114-1合格者清冊(已保護儲存格)'!E30</f>
        <v>0</v>
      </c>
      <c r="F30" s="37">
        <f>'114-1合格者清冊(已保護儲存格)'!F30</f>
        <v>0</v>
      </c>
      <c r="G30" s="37">
        <f>'114-1合格者清冊(已保護儲存格)'!G30</f>
        <v>0</v>
      </c>
      <c r="H30" s="37">
        <f>'114-1合格者清冊(已保護儲存格)'!H30</f>
        <v>0</v>
      </c>
      <c r="I30" s="46">
        <f>'114-1合格者清冊(已保護儲存格)'!I30</f>
        <v>0</v>
      </c>
      <c r="J30" s="37">
        <f>'114-1合格者清冊(已保護儲存格)'!J30</f>
        <v>0</v>
      </c>
      <c r="K30" s="37">
        <f>'114-1合格者清冊(已保護儲存格)'!K30</f>
        <v>0</v>
      </c>
      <c r="L30" s="37">
        <f>'114-1合格者清冊(已保護儲存格)'!L30</f>
        <v>0</v>
      </c>
      <c r="M30" s="30">
        <f>'114-1合格者清冊(已保護儲存格)'!M30</f>
        <v>0</v>
      </c>
      <c r="N30" s="37">
        <f>'114-1合格者清冊(已保護儲存格)'!N30</f>
        <v>0</v>
      </c>
      <c r="O30" s="37" t="str">
        <f>'114-1合格者清冊(已保護儲存格)'!O30</f>
        <v>XX縣XX鄉XX村XX鄰XX路XX號XX樓</v>
      </c>
      <c r="P30" s="38">
        <f>'步驟1. 先填【114-1申請總表】第8列之B欄至CN欄'!DR32</f>
        <v>0</v>
      </c>
      <c r="Q30" s="38">
        <f>'步驟1. 先填【114-1申請總表】第8列之B欄至CN欄'!DS32</f>
        <v>0</v>
      </c>
      <c r="R30" s="38">
        <f>'步驟1. 先填【114-1申請總表】第8列之B欄至CN欄'!DT32</f>
        <v>0</v>
      </c>
      <c r="S30" s="38">
        <f>'步驟1. 先填【114-1申請總表】第8列之B欄至CN欄'!DU32</f>
        <v>0</v>
      </c>
      <c r="T30" s="38">
        <f>'步驟1. 先填【114-1申請總表】第8列之B欄至CN欄'!DV32</f>
        <v>0</v>
      </c>
      <c r="U30" s="38">
        <f>'步驟1. 先填【114-1申請總表】第8列之B欄至CN欄'!DW32</f>
        <v>0</v>
      </c>
      <c r="V30" s="38">
        <f>'步驟1. 先填【114-1申請總表】第8列之B欄至CN欄'!DX32</f>
        <v>0</v>
      </c>
      <c r="W30" s="38">
        <f>'步驟1. 先填【114-1申請總表】第8列之B欄至CN欄'!DY32</f>
        <v>0</v>
      </c>
      <c r="X30" s="38">
        <f>'步驟1. 先填【114-1申請總表】第8列之B欄至CN欄'!DZ32</f>
        <v>0</v>
      </c>
      <c r="Y30" s="38">
        <f>'步驟1. 先填【114-1申請總表】第8列之B欄至CN欄'!EA32</f>
        <v>0</v>
      </c>
      <c r="Z30" s="38">
        <f>'步驟1. 先填【114-1申請總表】第8列之B欄至CN欄'!EB32</f>
        <v>0</v>
      </c>
      <c r="AA30" s="39"/>
    </row>
    <row r="31" spans="1:27" ht="49.2" customHeight="1">
      <c r="A31" s="37" t="str">
        <f>'114-1合格者清冊(已保護儲存格)'!A31</f>
        <v>114學年度第一學期</v>
      </c>
      <c r="B31" s="37">
        <f>'114-1合格者清冊(已保護儲存格)'!B31</f>
        <v>0</v>
      </c>
      <c r="C31" s="37">
        <f>'114-1合格者清冊(已保護儲存格)'!C31</f>
        <v>0</v>
      </c>
      <c r="D31" s="46" t="str">
        <f>'114-1合格者清冊(已保護儲存格)'!D31</f>
        <v>26</v>
      </c>
      <c r="E31" s="37">
        <f>'114-1合格者清冊(已保護儲存格)'!E31</f>
        <v>0</v>
      </c>
      <c r="F31" s="37">
        <f>'114-1合格者清冊(已保護儲存格)'!F31</f>
        <v>0</v>
      </c>
      <c r="G31" s="37">
        <f>'114-1合格者清冊(已保護儲存格)'!G31</f>
        <v>0</v>
      </c>
      <c r="H31" s="37">
        <f>'114-1合格者清冊(已保護儲存格)'!H31</f>
        <v>0</v>
      </c>
      <c r="I31" s="46">
        <f>'114-1合格者清冊(已保護儲存格)'!I31</f>
        <v>0</v>
      </c>
      <c r="J31" s="37">
        <f>'114-1合格者清冊(已保護儲存格)'!J31</f>
        <v>0</v>
      </c>
      <c r="K31" s="37">
        <f>'114-1合格者清冊(已保護儲存格)'!K31</f>
        <v>0</v>
      </c>
      <c r="L31" s="37">
        <f>'114-1合格者清冊(已保護儲存格)'!L31</f>
        <v>0</v>
      </c>
      <c r="M31" s="30">
        <f>'114-1合格者清冊(已保護儲存格)'!M31</f>
        <v>0</v>
      </c>
      <c r="N31" s="37">
        <f>'114-1合格者清冊(已保護儲存格)'!N31</f>
        <v>0</v>
      </c>
      <c r="O31" s="37" t="str">
        <f>'114-1合格者清冊(已保護儲存格)'!O31</f>
        <v>XX縣XX鄉XX村XX鄰XX路XX號XX樓</v>
      </c>
      <c r="P31" s="38">
        <f>'步驟1. 先填【114-1申請總表】第8列之B欄至CN欄'!DR33</f>
        <v>0</v>
      </c>
      <c r="Q31" s="38">
        <f>'步驟1. 先填【114-1申請總表】第8列之B欄至CN欄'!DS33</f>
        <v>0</v>
      </c>
      <c r="R31" s="38">
        <f>'步驟1. 先填【114-1申請總表】第8列之B欄至CN欄'!DT33</f>
        <v>0</v>
      </c>
      <c r="S31" s="38">
        <f>'步驟1. 先填【114-1申請總表】第8列之B欄至CN欄'!DU33</f>
        <v>0</v>
      </c>
      <c r="T31" s="38">
        <f>'步驟1. 先填【114-1申請總表】第8列之B欄至CN欄'!DV33</f>
        <v>0</v>
      </c>
      <c r="U31" s="38">
        <f>'步驟1. 先填【114-1申請總表】第8列之B欄至CN欄'!DW33</f>
        <v>0</v>
      </c>
      <c r="V31" s="38">
        <f>'步驟1. 先填【114-1申請總表】第8列之B欄至CN欄'!DX33</f>
        <v>0</v>
      </c>
      <c r="W31" s="38">
        <f>'步驟1. 先填【114-1申請總表】第8列之B欄至CN欄'!DY33</f>
        <v>0</v>
      </c>
      <c r="X31" s="38">
        <f>'步驟1. 先填【114-1申請總表】第8列之B欄至CN欄'!DZ33</f>
        <v>0</v>
      </c>
      <c r="Y31" s="38">
        <f>'步驟1. 先填【114-1申請總表】第8列之B欄至CN欄'!EA33</f>
        <v>0</v>
      </c>
      <c r="Z31" s="38">
        <f>'步驟1. 先填【114-1申請總表】第8列之B欄至CN欄'!EB33</f>
        <v>0</v>
      </c>
      <c r="AA31" s="39"/>
    </row>
    <row r="32" spans="1:27" ht="49.2" customHeight="1">
      <c r="A32" s="37" t="str">
        <f>'114-1合格者清冊(已保護儲存格)'!A32</f>
        <v>114學年度第一學期</v>
      </c>
      <c r="B32" s="37">
        <f>'114-1合格者清冊(已保護儲存格)'!B32</f>
        <v>0</v>
      </c>
      <c r="C32" s="37">
        <f>'114-1合格者清冊(已保護儲存格)'!C32</f>
        <v>0</v>
      </c>
      <c r="D32" s="46" t="str">
        <f>'114-1合格者清冊(已保護儲存格)'!D32</f>
        <v>27</v>
      </c>
      <c r="E32" s="37">
        <f>'114-1合格者清冊(已保護儲存格)'!E32</f>
        <v>0</v>
      </c>
      <c r="F32" s="37">
        <f>'114-1合格者清冊(已保護儲存格)'!F32</f>
        <v>0</v>
      </c>
      <c r="G32" s="37">
        <f>'114-1合格者清冊(已保護儲存格)'!G32</f>
        <v>0</v>
      </c>
      <c r="H32" s="37">
        <f>'114-1合格者清冊(已保護儲存格)'!H32</f>
        <v>0</v>
      </c>
      <c r="I32" s="46">
        <f>'114-1合格者清冊(已保護儲存格)'!I32</f>
        <v>0</v>
      </c>
      <c r="J32" s="37">
        <f>'114-1合格者清冊(已保護儲存格)'!J32</f>
        <v>0</v>
      </c>
      <c r="K32" s="37">
        <f>'114-1合格者清冊(已保護儲存格)'!K32</f>
        <v>0</v>
      </c>
      <c r="L32" s="37">
        <f>'114-1合格者清冊(已保護儲存格)'!L32</f>
        <v>0</v>
      </c>
      <c r="M32" s="30">
        <f>'114-1合格者清冊(已保護儲存格)'!M32</f>
        <v>0</v>
      </c>
      <c r="N32" s="37">
        <f>'114-1合格者清冊(已保護儲存格)'!N32</f>
        <v>0</v>
      </c>
      <c r="O32" s="37" t="str">
        <f>'114-1合格者清冊(已保護儲存格)'!O32</f>
        <v>XX縣XX鄉XX村XX鄰XX路XX號XX樓</v>
      </c>
      <c r="P32" s="38">
        <f>'步驟1. 先填【114-1申請總表】第8列之B欄至CN欄'!DR34</f>
        <v>0</v>
      </c>
      <c r="Q32" s="38">
        <f>'步驟1. 先填【114-1申請總表】第8列之B欄至CN欄'!DS34</f>
        <v>0</v>
      </c>
      <c r="R32" s="38">
        <f>'步驟1. 先填【114-1申請總表】第8列之B欄至CN欄'!DT34</f>
        <v>0</v>
      </c>
      <c r="S32" s="38">
        <f>'步驟1. 先填【114-1申請總表】第8列之B欄至CN欄'!DU34</f>
        <v>0</v>
      </c>
      <c r="T32" s="38">
        <f>'步驟1. 先填【114-1申請總表】第8列之B欄至CN欄'!DV34</f>
        <v>0</v>
      </c>
      <c r="U32" s="38">
        <f>'步驟1. 先填【114-1申請總表】第8列之B欄至CN欄'!DW34</f>
        <v>0</v>
      </c>
      <c r="V32" s="38">
        <f>'步驟1. 先填【114-1申請總表】第8列之B欄至CN欄'!DX34</f>
        <v>0</v>
      </c>
      <c r="W32" s="38">
        <f>'步驟1. 先填【114-1申請總表】第8列之B欄至CN欄'!DY34</f>
        <v>0</v>
      </c>
      <c r="X32" s="38">
        <f>'步驟1. 先填【114-1申請總表】第8列之B欄至CN欄'!DZ34</f>
        <v>0</v>
      </c>
      <c r="Y32" s="38">
        <f>'步驟1. 先填【114-1申請總表】第8列之B欄至CN欄'!EA34</f>
        <v>0</v>
      </c>
      <c r="Z32" s="38">
        <f>'步驟1. 先填【114-1申請總表】第8列之B欄至CN欄'!EB34</f>
        <v>0</v>
      </c>
      <c r="AA32" s="39"/>
    </row>
    <row r="33" spans="1:27" ht="49.2" customHeight="1">
      <c r="A33" s="37" t="str">
        <f>'114-1合格者清冊(已保護儲存格)'!A33</f>
        <v>114學年度第一學期</v>
      </c>
      <c r="B33" s="37">
        <f>'114-1合格者清冊(已保護儲存格)'!B33</f>
        <v>0</v>
      </c>
      <c r="C33" s="37">
        <f>'114-1合格者清冊(已保護儲存格)'!C33</f>
        <v>0</v>
      </c>
      <c r="D33" s="46" t="str">
        <f>'114-1合格者清冊(已保護儲存格)'!D33</f>
        <v>28</v>
      </c>
      <c r="E33" s="37">
        <f>'114-1合格者清冊(已保護儲存格)'!E33</f>
        <v>0</v>
      </c>
      <c r="F33" s="37">
        <f>'114-1合格者清冊(已保護儲存格)'!F33</f>
        <v>0</v>
      </c>
      <c r="G33" s="37">
        <f>'114-1合格者清冊(已保護儲存格)'!G33</f>
        <v>0</v>
      </c>
      <c r="H33" s="37">
        <f>'114-1合格者清冊(已保護儲存格)'!H33</f>
        <v>0</v>
      </c>
      <c r="I33" s="46">
        <f>'114-1合格者清冊(已保護儲存格)'!I33</f>
        <v>0</v>
      </c>
      <c r="J33" s="37">
        <f>'114-1合格者清冊(已保護儲存格)'!J33</f>
        <v>0</v>
      </c>
      <c r="K33" s="37">
        <f>'114-1合格者清冊(已保護儲存格)'!K33</f>
        <v>0</v>
      </c>
      <c r="L33" s="37">
        <f>'114-1合格者清冊(已保護儲存格)'!L33</f>
        <v>0</v>
      </c>
      <c r="M33" s="30">
        <f>'114-1合格者清冊(已保護儲存格)'!M33</f>
        <v>0</v>
      </c>
      <c r="N33" s="37">
        <f>'114-1合格者清冊(已保護儲存格)'!N33</f>
        <v>0</v>
      </c>
      <c r="O33" s="37" t="str">
        <f>'114-1合格者清冊(已保護儲存格)'!O33</f>
        <v>XX縣XX鄉XX村XX鄰XX路XX號XX樓</v>
      </c>
      <c r="P33" s="38">
        <f>'步驟1. 先填【114-1申請總表】第8列之B欄至CN欄'!DR35</f>
        <v>0</v>
      </c>
      <c r="Q33" s="38">
        <f>'步驟1. 先填【114-1申請總表】第8列之B欄至CN欄'!DS35</f>
        <v>0</v>
      </c>
      <c r="R33" s="38">
        <f>'步驟1. 先填【114-1申請總表】第8列之B欄至CN欄'!DT35</f>
        <v>0</v>
      </c>
      <c r="S33" s="38">
        <f>'步驟1. 先填【114-1申請總表】第8列之B欄至CN欄'!DU35</f>
        <v>0</v>
      </c>
      <c r="T33" s="38">
        <f>'步驟1. 先填【114-1申請總表】第8列之B欄至CN欄'!DV35</f>
        <v>0</v>
      </c>
      <c r="U33" s="38">
        <f>'步驟1. 先填【114-1申請總表】第8列之B欄至CN欄'!DW35</f>
        <v>0</v>
      </c>
      <c r="V33" s="38">
        <f>'步驟1. 先填【114-1申請總表】第8列之B欄至CN欄'!DX35</f>
        <v>0</v>
      </c>
      <c r="W33" s="38">
        <f>'步驟1. 先填【114-1申請總表】第8列之B欄至CN欄'!DY35</f>
        <v>0</v>
      </c>
      <c r="X33" s="38">
        <f>'步驟1. 先填【114-1申請總表】第8列之B欄至CN欄'!DZ35</f>
        <v>0</v>
      </c>
      <c r="Y33" s="38">
        <f>'步驟1. 先填【114-1申請總表】第8列之B欄至CN欄'!EA35</f>
        <v>0</v>
      </c>
      <c r="Z33" s="38">
        <f>'步驟1. 先填【114-1申請總表】第8列之B欄至CN欄'!EB35</f>
        <v>0</v>
      </c>
      <c r="AA33" s="39"/>
    </row>
    <row r="34" spans="1:27" ht="49.2" customHeight="1">
      <c r="A34" s="37" t="str">
        <f>'114-1合格者清冊(已保護儲存格)'!A34</f>
        <v>114學年度第一學期</v>
      </c>
      <c r="B34" s="37">
        <f>'114-1合格者清冊(已保護儲存格)'!B34</f>
        <v>0</v>
      </c>
      <c r="C34" s="37">
        <f>'114-1合格者清冊(已保護儲存格)'!C34</f>
        <v>0</v>
      </c>
      <c r="D34" s="46" t="str">
        <f>'114-1合格者清冊(已保護儲存格)'!D34</f>
        <v>29</v>
      </c>
      <c r="E34" s="37">
        <f>'114-1合格者清冊(已保護儲存格)'!E34</f>
        <v>0</v>
      </c>
      <c r="F34" s="37">
        <f>'114-1合格者清冊(已保護儲存格)'!F34</f>
        <v>0</v>
      </c>
      <c r="G34" s="37">
        <f>'114-1合格者清冊(已保護儲存格)'!G34</f>
        <v>0</v>
      </c>
      <c r="H34" s="37">
        <f>'114-1合格者清冊(已保護儲存格)'!H34</f>
        <v>0</v>
      </c>
      <c r="I34" s="46">
        <f>'114-1合格者清冊(已保護儲存格)'!I34</f>
        <v>0</v>
      </c>
      <c r="J34" s="37">
        <f>'114-1合格者清冊(已保護儲存格)'!J34</f>
        <v>0</v>
      </c>
      <c r="K34" s="37">
        <f>'114-1合格者清冊(已保護儲存格)'!K34</f>
        <v>0</v>
      </c>
      <c r="L34" s="37">
        <f>'114-1合格者清冊(已保護儲存格)'!L34</f>
        <v>0</v>
      </c>
      <c r="M34" s="30">
        <f>'114-1合格者清冊(已保護儲存格)'!M34</f>
        <v>0</v>
      </c>
      <c r="N34" s="37">
        <f>'114-1合格者清冊(已保護儲存格)'!N34</f>
        <v>0</v>
      </c>
      <c r="O34" s="37" t="str">
        <f>'114-1合格者清冊(已保護儲存格)'!O34</f>
        <v>XX縣XX鄉XX村XX鄰XX路XX號XX樓</v>
      </c>
      <c r="P34" s="38">
        <f>'步驟1. 先填【114-1申請總表】第8列之B欄至CN欄'!DR36</f>
        <v>0</v>
      </c>
      <c r="Q34" s="38">
        <f>'步驟1. 先填【114-1申請總表】第8列之B欄至CN欄'!DS36</f>
        <v>0</v>
      </c>
      <c r="R34" s="38">
        <f>'步驟1. 先填【114-1申請總表】第8列之B欄至CN欄'!DT36</f>
        <v>0</v>
      </c>
      <c r="S34" s="38">
        <f>'步驟1. 先填【114-1申請總表】第8列之B欄至CN欄'!DU36</f>
        <v>0</v>
      </c>
      <c r="T34" s="38">
        <f>'步驟1. 先填【114-1申請總表】第8列之B欄至CN欄'!DV36</f>
        <v>0</v>
      </c>
      <c r="U34" s="38">
        <f>'步驟1. 先填【114-1申請總表】第8列之B欄至CN欄'!DW36</f>
        <v>0</v>
      </c>
      <c r="V34" s="38">
        <f>'步驟1. 先填【114-1申請總表】第8列之B欄至CN欄'!DX36</f>
        <v>0</v>
      </c>
      <c r="W34" s="38">
        <f>'步驟1. 先填【114-1申請總表】第8列之B欄至CN欄'!DY36</f>
        <v>0</v>
      </c>
      <c r="X34" s="38">
        <f>'步驟1. 先填【114-1申請總表】第8列之B欄至CN欄'!DZ36</f>
        <v>0</v>
      </c>
      <c r="Y34" s="38">
        <f>'步驟1. 先填【114-1申請總表】第8列之B欄至CN欄'!EA36</f>
        <v>0</v>
      </c>
      <c r="Z34" s="38">
        <f>'步驟1. 先填【114-1申請總表】第8列之B欄至CN欄'!EB36</f>
        <v>0</v>
      </c>
      <c r="AA34" s="39"/>
    </row>
    <row r="35" spans="1:27" ht="49.2" customHeight="1">
      <c r="A35" s="37" t="str">
        <f>'114-1合格者清冊(已保護儲存格)'!A35</f>
        <v>114學年度第一學期</v>
      </c>
      <c r="B35" s="37">
        <f>'114-1合格者清冊(已保護儲存格)'!B35</f>
        <v>0</v>
      </c>
      <c r="C35" s="37">
        <f>'114-1合格者清冊(已保護儲存格)'!C35</f>
        <v>0</v>
      </c>
      <c r="D35" s="46" t="str">
        <f>'114-1合格者清冊(已保護儲存格)'!D35</f>
        <v>30</v>
      </c>
      <c r="E35" s="37">
        <f>'114-1合格者清冊(已保護儲存格)'!E35</f>
        <v>0</v>
      </c>
      <c r="F35" s="37">
        <f>'114-1合格者清冊(已保護儲存格)'!F35</f>
        <v>0</v>
      </c>
      <c r="G35" s="37">
        <f>'114-1合格者清冊(已保護儲存格)'!G35</f>
        <v>0</v>
      </c>
      <c r="H35" s="37">
        <f>'114-1合格者清冊(已保護儲存格)'!H35</f>
        <v>0</v>
      </c>
      <c r="I35" s="46">
        <f>'114-1合格者清冊(已保護儲存格)'!I35</f>
        <v>0</v>
      </c>
      <c r="J35" s="37">
        <f>'114-1合格者清冊(已保護儲存格)'!J35</f>
        <v>0</v>
      </c>
      <c r="K35" s="37">
        <f>'114-1合格者清冊(已保護儲存格)'!K35</f>
        <v>0</v>
      </c>
      <c r="L35" s="37">
        <f>'114-1合格者清冊(已保護儲存格)'!L35</f>
        <v>0</v>
      </c>
      <c r="M35" s="30">
        <f>'114-1合格者清冊(已保護儲存格)'!M35</f>
        <v>0</v>
      </c>
      <c r="N35" s="37">
        <f>'114-1合格者清冊(已保護儲存格)'!N35</f>
        <v>0</v>
      </c>
      <c r="O35" s="37" t="str">
        <f>'114-1合格者清冊(已保護儲存格)'!O35</f>
        <v>XX縣XX鄉XX村XX鄰XX路XX號XX樓</v>
      </c>
      <c r="P35" s="38">
        <f>'步驟1. 先填【114-1申請總表】第8列之B欄至CN欄'!DR37</f>
        <v>0</v>
      </c>
      <c r="Q35" s="38">
        <f>'步驟1. 先填【114-1申請總表】第8列之B欄至CN欄'!DS37</f>
        <v>0</v>
      </c>
      <c r="R35" s="38">
        <f>'步驟1. 先填【114-1申請總表】第8列之B欄至CN欄'!DT37</f>
        <v>0</v>
      </c>
      <c r="S35" s="38">
        <f>'步驟1. 先填【114-1申請總表】第8列之B欄至CN欄'!DU37</f>
        <v>0</v>
      </c>
      <c r="T35" s="38">
        <f>'步驟1. 先填【114-1申請總表】第8列之B欄至CN欄'!DV37</f>
        <v>0</v>
      </c>
      <c r="U35" s="38">
        <f>'步驟1. 先填【114-1申請總表】第8列之B欄至CN欄'!DW37</f>
        <v>0</v>
      </c>
      <c r="V35" s="38">
        <f>'步驟1. 先填【114-1申請總表】第8列之B欄至CN欄'!DX37</f>
        <v>0</v>
      </c>
      <c r="W35" s="38">
        <f>'步驟1. 先填【114-1申請總表】第8列之B欄至CN欄'!DY37</f>
        <v>0</v>
      </c>
      <c r="X35" s="38">
        <f>'步驟1. 先填【114-1申請總表】第8列之B欄至CN欄'!DZ37</f>
        <v>0</v>
      </c>
      <c r="Y35" s="38">
        <f>'步驟1. 先填【114-1申請總表】第8列之B欄至CN欄'!EA37</f>
        <v>0</v>
      </c>
      <c r="Z35" s="38">
        <f>'步驟1. 先填【114-1申請總表】第8列之B欄至CN欄'!EB37</f>
        <v>0</v>
      </c>
      <c r="AA35" s="39"/>
    </row>
    <row r="36" spans="1:27" ht="49.2" customHeight="1">
      <c r="A36" s="37" t="str">
        <f>'114-1合格者清冊(已保護儲存格)'!A36</f>
        <v>114學年度第一學期</v>
      </c>
      <c r="B36" s="37">
        <f>'114-1合格者清冊(已保護儲存格)'!B36</f>
        <v>0</v>
      </c>
      <c r="C36" s="37">
        <f>'114-1合格者清冊(已保護儲存格)'!C36</f>
        <v>0</v>
      </c>
      <c r="D36" s="46" t="str">
        <f>'114-1合格者清冊(已保護儲存格)'!D36</f>
        <v>31</v>
      </c>
      <c r="E36" s="37">
        <f>'114-1合格者清冊(已保護儲存格)'!E36</f>
        <v>0</v>
      </c>
      <c r="F36" s="37">
        <f>'114-1合格者清冊(已保護儲存格)'!F36</f>
        <v>0</v>
      </c>
      <c r="G36" s="37">
        <f>'114-1合格者清冊(已保護儲存格)'!G36</f>
        <v>0</v>
      </c>
      <c r="H36" s="37">
        <f>'114-1合格者清冊(已保護儲存格)'!H36</f>
        <v>0</v>
      </c>
      <c r="I36" s="46">
        <f>'114-1合格者清冊(已保護儲存格)'!I36</f>
        <v>0</v>
      </c>
      <c r="J36" s="37">
        <f>'114-1合格者清冊(已保護儲存格)'!J36</f>
        <v>0</v>
      </c>
      <c r="K36" s="37">
        <f>'114-1合格者清冊(已保護儲存格)'!K36</f>
        <v>0</v>
      </c>
      <c r="L36" s="37">
        <f>'114-1合格者清冊(已保護儲存格)'!L36</f>
        <v>0</v>
      </c>
      <c r="M36" s="30">
        <f>'114-1合格者清冊(已保護儲存格)'!M36</f>
        <v>0</v>
      </c>
      <c r="N36" s="37">
        <f>'114-1合格者清冊(已保護儲存格)'!N36</f>
        <v>0</v>
      </c>
      <c r="O36" s="37" t="str">
        <f>'114-1合格者清冊(已保護儲存格)'!O36</f>
        <v>XX縣XX鄉XX村XX鄰XX路XX號XX樓</v>
      </c>
      <c r="P36" s="38">
        <f>'步驟1. 先填【114-1申請總表】第8列之B欄至CN欄'!DR38</f>
        <v>0</v>
      </c>
      <c r="Q36" s="38">
        <f>'步驟1. 先填【114-1申請總表】第8列之B欄至CN欄'!DS38</f>
        <v>0</v>
      </c>
      <c r="R36" s="38">
        <f>'步驟1. 先填【114-1申請總表】第8列之B欄至CN欄'!DT38</f>
        <v>0</v>
      </c>
      <c r="S36" s="38">
        <f>'步驟1. 先填【114-1申請總表】第8列之B欄至CN欄'!DU38</f>
        <v>0</v>
      </c>
      <c r="T36" s="38">
        <f>'步驟1. 先填【114-1申請總表】第8列之B欄至CN欄'!DV38</f>
        <v>0</v>
      </c>
      <c r="U36" s="38">
        <f>'步驟1. 先填【114-1申請總表】第8列之B欄至CN欄'!DW38</f>
        <v>0</v>
      </c>
      <c r="V36" s="38">
        <f>'步驟1. 先填【114-1申請總表】第8列之B欄至CN欄'!DX38</f>
        <v>0</v>
      </c>
      <c r="W36" s="38">
        <f>'步驟1. 先填【114-1申請總表】第8列之B欄至CN欄'!DY38</f>
        <v>0</v>
      </c>
      <c r="X36" s="38">
        <f>'步驟1. 先填【114-1申請總表】第8列之B欄至CN欄'!DZ38</f>
        <v>0</v>
      </c>
      <c r="Y36" s="38">
        <f>'步驟1. 先填【114-1申請總表】第8列之B欄至CN欄'!EA38</f>
        <v>0</v>
      </c>
      <c r="Z36" s="38">
        <f>'步驟1. 先填【114-1申請總表】第8列之B欄至CN欄'!EB38</f>
        <v>0</v>
      </c>
      <c r="AA36" s="39"/>
    </row>
    <row r="37" spans="1:27" ht="49.2" customHeight="1">
      <c r="A37" s="37" t="str">
        <f>'114-1合格者清冊(已保護儲存格)'!A37</f>
        <v>114學年度第一學期</v>
      </c>
      <c r="B37" s="37">
        <f>'114-1合格者清冊(已保護儲存格)'!B37</f>
        <v>0</v>
      </c>
      <c r="C37" s="37">
        <f>'114-1合格者清冊(已保護儲存格)'!C37</f>
        <v>0</v>
      </c>
      <c r="D37" s="46" t="str">
        <f>'114-1合格者清冊(已保護儲存格)'!D37</f>
        <v>32</v>
      </c>
      <c r="E37" s="37">
        <f>'114-1合格者清冊(已保護儲存格)'!E37</f>
        <v>0</v>
      </c>
      <c r="F37" s="37">
        <f>'114-1合格者清冊(已保護儲存格)'!F37</f>
        <v>0</v>
      </c>
      <c r="G37" s="37">
        <f>'114-1合格者清冊(已保護儲存格)'!G37</f>
        <v>0</v>
      </c>
      <c r="H37" s="37">
        <f>'114-1合格者清冊(已保護儲存格)'!H37</f>
        <v>0</v>
      </c>
      <c r="I37" s="46">
        <f>'114-1合格者清冊(已保護儲存格)'!I37</f>
        <v>0</v>
      </c>
      <c r="J37" s="37">
        <f>'114-1合格者清冊(已保護儲存格)'!J37</f>
        <v>0</v>
      </c>
      <c r="K37" s="37">
        <f>'114-1合格者清冊(已保護儲存格)'!K37</f>
        <v>0</v>
      </c>
      <c r="L37" s="37">
        <f>'114-1合格者清冊(已保護儲存格)'!L37</f>
        <v>0</v>
      </c>
      <c r="M37" s="30">
        <f>'114-1合格者清冊(已保護儲存格)'!M37</f>
        <v>0</v>
      </c>
      <c r="N37" s="37">
        <f>'114-1合格者清冊(已保護儲存格)'!N37</f>
        <v>0</v>
      </c>
      <c r="O37" s="37" t="str">
        <f>'114-1合格者清冊(已保護儲存格)'!O37</f>
        <v>XX縣XX鄉XX村XX鄰XX路XX號XX樓</v>
      </c>
      <c r="P37" s="38">
        <f>'步驟1. 先填【114-1申請總表】第8列之B欄至CN欄'!DR39</f>
        <v>0</v>
      </c>
      <c r="Q37" s="38">
        <f>'步驟1. 先填【114-1申請總表】第8列之B欄至CN欄'!DS39</f>
        <v>0</v>
      </c>
      <c r="R37" s="38">
        <f>'步驟1. 先填【114-1申請總表】第8列之B欄至CN欄'!DT39</f>
        <v>0</v>
      </c>
      <c r="S37" s="38">
        <f>'步驟1. 先填【114-1申請總表】第8列之B欄至CN欄'!DU39</f>
        <v>0</v>
      </c>
      <c r="T37" s="38">
        <f>'步驟1. 先填【114-1申請總表】第8列之B欄至CN欄'!DV39</f>
        <v>0</v>
      </c>
      <c r="U37" s="38">
        <f>'步驟1. 先填【114-1申請總表】第8列之B欄至CN欄'!DW39</f>
        <v>0</v>
      </c>
      <c r="V37" s="38">
        <f>'步驟1. 先填【114-1申請總表】第8列之B欄至CN欄'!DX39</f>
        <v>0</v>
      </c>
      <c r="W37" s="38">
        <f>'步驟1. 先填【114-1申請總表】第8列之B欄至CN欄'!DY39</f>
        <v>0</v>
      </c>
      <c r="X37" s="38">
        <f>'步驟1. 先填【114-1申請總表】第8列之B欄至CN欄'!DZ39</f>
        <v>0</v>
      </c>
      <c r="Y37" s="38">
        <f>'步驟1. 先填【114-1申請總表】第8列之B欄至CN欄'!EA39</f>
        <v>0</v>
      </c>
      <c r="Z37" s="38">
        <f>'步驟1. 先填【114-1申請總表】第8列之B欄至CN欄'!EB39</f>
        <v>0</v>
      </c>
      <c r="AA37" s="39"/>
    </row>
    <row r="38" spans="1:27" ht="49.2" customHeight="1">
      <c r="A38" s="37" t="str">
        <f>'114-1合格者清冊(已保護儲存格)'!A38</f>
        <v>114學年度第一學期</v>
      </c>
      <c r="B38" s="37">
        <f>'114-1合格者清冊(已保護儲存格)'!B38</f>
        <v>0</v>
      </c>
      <c r="C38" s="37">
        <f>'114-1合格者清冊(已保護儲存格)'!C38</f>
        <v>0</v>
      </c>
      <c r="D38" s="46" t="str">
        <f>'114-1合格者清冊(已保護儲存格)'!D38</f>
        <v>33</v>
      </c>
      <c r="E38" s="37">
        <f>'114-1合格者清冊(已保護儲存格)'!E38</f>
        <v>0</v>
      </c>
      <c r="F38" s="37">
        <f>'114-1合格者清冊(已保護儲存格)'!F38</f>
        <v>0</v>
      </c>
      <c r="G38" s="37">
        <f>'114-1合格者清冊(已保護儲存格)'!G38</f>
        <v>0</v>
      </c>
      <c r="H38" s="37">
        <f>'114-1合格者清冊(已保護儲存格)'!H38</f>
        <v>0</v>
      </c>
      <c r="I38" s="46">
        <f>'114-1合格者清冊(已保護儲存格)'!I38</f>
        <v>0</v>
      </c>
      <c r="J38" s="37">
        <f>'114-1合格者清冊(已保護儲存格)'!J38</f>
        <v>0</v>
      </c>
      <c r="K38" s="37">
        <f>'114-1合格者清冊(已保護儲存格)'!K38</f>
        <v>0</v>
      </c>
      <c r="L38" s="37">
        <f>'114-1合格者清冊(已保護儲存格)'!L38</f>
        <v>0</v>
      </c>
      <c r="M38" s="30">
        <f>'114-1合格者清冊(已保護儲存格)'!M38</f>
        <v>0</v>
      </c>
      <c r="N38" s="37">
        <f>'114-1合格者清冊(已保護儲存格)'!N38</f>
        <v>0</v>
      </c>
      <c r="O38" s="37" t="str">
        <f>'114-1合格者清冊(已保護儲存格)'!O38</f>
        <v>XX縣XX鄉XX村XX鄰XX路XX號XX樓</v>
      </c>
      <c r="P38" s="38">
        <f>'步驟1. 先填【114-1申請總表】第8列之B欄至CN欄'!DR40</f>
        <v>0</v>
      </c>
      <c r="Q38" s="38">
        <f>'步驟1. 先填【114-1申請總表】第8列之B欄至CN欄'!DS40</f>
        <v>0</v>
      </c>
      <c r="R38" s="38">
        <f>'步驟1. 先填【114-1申請總表】第8列之B欄至CN欄'!DT40</f>
        <v>0</v>
      </c>
      <c r="S38" s="38">
        <f>'步驟1. 先填【114-1申請總表】第8列之B欄至CN欄'!DU40</f>
        <v>0</v>
      </c>
      <c r="T38" s="38">
        <f>'步驟1. 先填【114-1申請總表】第8列之B欄至CN欄'!DV40</f>
        <v>0</v>
      </c>
      <c r="U38" s="38">
        <f>'步驟1. 先填【114-1申請總表】第8列之B欄至CN欄'!DW40</f>
        <v>0</v>
      </c>
      <c r="V38" s="38">
        <f>'步驟1. 先填【114-1申請總表】第8列之B欄至CN欄'!DX40</f>
        <v>0</v>
      </c>
      <c r="W38" s="38">
        <f>'步驟1. 先填【114-1申請總表】第8列之B欄至CN欄'!DY40</f>
        <v>0</v>
      </c>
      <c r="X38" s="38">
        <f>'步驟1. 先填【114-1申請總表】第8列之B欄至CN欄'!DZ40</f>
        <v>0</v>
      </c>
      <c r="Y38" s="38">
        <f>'步驟1. 先填【114-1申請總表】第8列之B欄至CN欄'!EA40</f>
        <v>0</v>
      </c>
      <c r="Z38" s="38">
        <f>'步驟1. 先填【114-1申請總表】第8列之B欄至CN欄'!EB40</f>
        <v>0</v>
      </c>
      <c r="AA38" s="39"/>
    </row>
    <row r="39" spans="1:27" ht="49.2" customHeight="1">
      <c r="A39" s="37" t="str">
        <f>'114-1合格者清冊(已保護儲存格)'!A39</f>
        <v>114學年度第一學期</v>
      </c>
      <c r="B39" s="37">
        <f>'114-1合格者清冊(已保護儲存格)'!B39</f>
        <v>0</v>
      </c>
      <c r="C39" s="37">
        <f>'114-1合格者清冊(已保護儲存格)'!C39</f>
        <v>0</v>
      </c>
      <c r="D39" s="46" t="str">
        <f>'114-1合格者清冊(已保護儲存格)'!D39</f>
        <v>34</v>
      </c>
      <c r="E39" s="37">
        <f>'114-1合格者清冊(已保護儲存格)'!E39</f>
        <v>0</v>
      </c>
      <c r="F39" s="37">
        <f>'114-1合格者清冊(已保護儲存格)'!F39</f>
        <v>0</v>
      </c>
      <c r="G39" s="37">
        <f>'114-1合格者清冊(已保護儲存格)'!G39</f>
        <v>0</v>
      </c>
      <c r="H39" s="37">
        <f>'114-1合格者清冊(已保護儲存格)'!H39</f>
        <v>0</v>
      </c>
      <c r="I39" s="46">
        <f>'114-1合格者清冊(已保護儲存格)'!I39</f>
        <v>0</v>
      </c>
      <c r="J39" s="37">
        <f>'114-1合格者清冊(已保護儲存格)'!J39</f>
        <v>0</v>
      </c>
      <c r="K39" s="37">
        <f>'114-1合格者清冊(已保護儲存格)'!K39</f>
        <v>0</v>
      </c>
      <c r="L39" s="37">
        <f>'114-1合格者清冊(已保護儲存格)'!L39</f>
        <v>0</v>
      </c>
      <c r="M39" s="30">
        <f>'114-1合格者清冊(已保護儲存格)'!M39</f>
        <v>0</v>
      </c>
      <c r="N39" s="37">
        <f>'114-1合格者清冊(已保護儲存格)'!N39</f>
        <v>0</v>
      </c>
      <c r="O39" s="37" t="str">
        <f>'114-1合格者清冊(已保護儲存格)'!O39</f>
        <v>XX縣XX鄉XX村XX鄰XX路XX號XX樓</v>
      </c>
      <c r="P39" s="38">
        <f>'步驟1. 先填【114-1申請總表】第8列之B欄至CN欄'!DR41</f>
        <v>0</v>
      </c>
      <c r="Q39" s="38">
        <f>'步驟1. 先填【114-1申請總表】第8列之B欄至CN欄'!DS41</f>
        <v>0</v>
      </c>
      <c r="R39" s="38">
        <f>'步驟1. 先填【114-1申請總表】第8列之B欄至CN欄'!DT41</f>
        <v>0</v>
      </c>
      <c r="S39" s="38">
        <f>'步驟1. 先填【114-1申請總表】第8列之B欄至CN欄'!DU41</f>
        <v>0</v>
      </c>
      <c r="T39" s="38">
        <f>'步驟1. 先填【114-1申請總表】第8列之B欄至CN欄'!DV41</f>
        <v>0</v>
      </c>
      <c r="U39" s="38">
        <f>'步驟1. 先填【114-1申請總表】第8列之B欄至CN欄'!DW41</f>
        <v>0</v>
      </c>
      <c r="V39" s="38">
        <f>'步驟1. 先填【114-1申請總表】第8列之B欄至CN欄'!DX41</f>
        <v>0</v>
      </c>
      <c r="W39" s="38">
        <f>'步驟1. 先填【114-1申請總表】第8列之B欄至CN欄'!DY41</f>
        <v>0</v>
      </c>
      <c r="X39" s="38">
        <f>'步驟1. 先填【114-1申請總表】第8列之B欄至CN欄'!DZ41</f>
        <v>0</v>
      </c>
      <c r="Y39" s="38">
        <f>'步驟1. 先填【114-1申請總表】第8列之B欄至CN欄'!EA41</f>
        <v>0</v>
      </c>
      <c r="Z39" s="38">
        <f>'步驟1. 先填【114-1申請總表】第8列之B欄至CN欄'!EB41</f>
        <v>0</v>
      </c>
      <c r="AA39" s="39"/>
    </row>
    <row r="40" spans="1:27" ht="49.2" customHeight="1">
      <c r="A40" s="37" t="str">
        <f>'114-1合格者清冊(已保護儲存格)'!A40</f>
        <v>114學年度第一學期</v>
      </c>
      <c r="B40" s="37">
        <f>'114-1合格者清冊(已保護儲存格)'!B40</f>
        <v>0</v>
      </c>
      <c r="C40" s="37">
        <f>'114-1合格者清冊(已保護儲存格)'!C40</f>
        <v>0</v>
      </c>
      <c r="D40" s="46" t="str">
        <f>'114-1合格者清冊(已保護儲存格)'!D40</f>
        <v>35</v>
      </c>
      <c r="E40" s="37">
        <f>'114-1合格者清冊(已保護儲存格)'!E40</f>
        <v>0</v>
      </c>
      <c r="F40" s="37">
        <f>'114-1合格者清冊(已保護儲存格)'!F40</f>
        <v>0</v>
      </c>
      <c r="G40" s="37">
        <f>'114-1合格者清冊(已保護儲存格)'!G40</f>
        <v>0</v>
      </c>
      <c r="H40" s="37">
        <f>'114-1合格者清冊(已保護儲存格)'!H40</f>
        <v>0</v>
      </c>
      <c r="I40" s="46">
        <f>'114-1合格者清冊(已保護儲存格)'!I40</f>
        <v>0</v>
      </c>
      <c r="J40" s="37">
        <f>'114-1合格者清冊(已保護儲存格)'!J40</f>
        <v>0</v>
      </c>
      <c r="K40" s="37">
        <f>'114-1合格者清冊(已保護儲存格)'!K40</f>
        <v>0</v>
      </c>
      <c r="L40" s="37">
        <f>'114-1合格者清冊(已保護儲存格)'!L40</f>
        <v>0</v>
      </c>
      <c r="M40" s="30">
        <f>'114-1合格者清冊(已保護儲存格)'!M40</f>
        <v>0</v>
      </c>
      <c r="N40" s="37">
        <f>'114-1合格者清冊(已保護儲存格)'!N40</f>
        <v>0</v>
      </c>
      <c r="O40" s="37" t="str">
        <f>'114-1合格者清冊(已保護儲存格)'!O40</f>
        <v>XX縣XX鄉XX村XX鄰XX路XX號XX樓</v>
      </c>
      <c r="P40" s="38">
        <f>'步驟1. 先填【114-1申請總表】第8列之B欄至CN欄'!DR42</f>
        <v>0</v>
      </c>
      <c r="Q40" s="38">
        <f>'步驟1. 先填【114-1申請總表】第8列之B欄至CN欄'!DS42</f>
        <v>0</v>
      </c>
      <c r="R40" s="38">
        <f>'步驟1. 先填【114-1申請總表】第8列之B欄至CN欄'!DT42</f>
        <v>0</v>
      </c>
      <c r="S40" s="38">
        <f>'步驟1. 先填【114-1申請總表】第8列之B欄至CN欄'!DU42</f>
        <v>0</v>
      </c>
      <c r="T40" s="38">
        <f>'步驟1. 先填【114-1申請總表】第8列之B欄至CN欄'!DV42</f>
        <v>0</v>
      </c>
      <c r="U40" s="38">
        <f>'步驟1. 先填【114-1申請總表】第8列之B欄至CN欄'!DW42</f>
        <v>0</v>
      </c>
      <c r="V40" s="38">
        <f>'步驟1. 先填【114-1申請總表】第8列之B欄至CN欄'!DX42</f>
        <v>0</v>
      </c>
      <c r="W40" s="38">
        <f>'步驟1. 先填【114-1申請總表】第8列之B欄至CN欄'!DY42</f>
        <v>0</v>
      </c>
      <c r="X40" s="38">
        <f>'步驟1. 先填【114-1申請總表】第8列之B欄至CN欄'!DZ42</f>
        <v>0</v>
      </c>
      <c r="Y40" s="38">
        <f>'步驟1. 先填【114-1申請總表】第8列之B欄至CN欄'!EA42</f>
        <v>0</v>
      </c>
      <c r="Z40" s="38">
        <f>'步驟1. 先填【114-1申請總表】第8列之B欄至CN欄'!EB42</f>
        <v>0</v>
      </c>
      <c r="AA40" s="39"/>
    </row>
    <row r="41" spans="1:27" ht="49.2" customHeight="1">
      <c r="A41" s="37" t="str">
        <f>'114-1合格者清冊(已保護儲存格)'!A41</f>
        <v>114學年度第一學期</v>
      </c>
      <c r="B41" s="37">
        <f>'114-1合格者清冊(已保護儲存格)'!B41</f>
        <v>0</v>
      </c>
      <c r="C41" s="37">
        <f>'114-1合格者清冊(已保護儲存格)'!C41</f>
        <v>0</v>
      </c>
      <c r="D41" s="46" t="str">
        <f>'114-1合格者清冊(已保護儲存格)'!D41</f>
        <v>36</v>
      </c>
      <c r="E41" s="37">
        <f>'114-1合格者清冊(已保護儲存格)'!E41</f>
        <v>0</v>
      </c>
      <c r="F41" s="37">
        <f>'114-1合格者清冊(已保護儲存格)'!F41</f>
        <v>0</v>
      </c>
      <c r="G41" s="37">
        <f>'114-1合格者清冊(已保護儲存格)'!G41</f>
        <v>0</v>
      </c>
      <c r="H41" s="37">
        <f>'114-1合格者清冊(已保護儲存格)'!H41</f>
        <v>0</v>
      </c>
      <c r="I41" s="46">
        <f>'114-1合格者清冊(已保護儲存格)'!I41</f>
        <v>0</v>
      </c>
      <c r="J41" s="37">
        <f>'114-1合格者清冊(已保護儲存格)'!J41</f>
        <v>0</v>
      </c>
      <c r="K41" s="37">
        <f>'114-1合格者清冊(已保護儲存格)'!K41</f>
        <v>0</v>
      </c>
      <c r="L41" s="37">
        <f>'114-1合格者清冊(已保護儲存格)'!L41</f>
        <v>0</v>
      </c>
      <c r="M41" s="30">
        <f>'114-1合格者清冊(已保護儲存格)'!M41</f>
        <v>0</v>
      </c>
      <c r="N41" s="37">
        <f>'114-1合格者清冊(已保護儲存格)'!N41</f>
        <v>0</v>
      </c>
      <c r="O41" s="37" t="str">
        <f>'114-1合格者清冊(已保護儲存格)'!O41</f>
        <v>XX縣XX鄉XX村XX鄰XX路XX號XX樓</v>
      </c>
      <c r="P41" s="38">
        <f>'步驟1. 先填【114-1申請總表】第8列之B欄至CN欄'!DR43</f>
        <v>0</v>
      </c>
      <c r="Q41" s="38">
        <f>'步驟1. 先填【114-1申請總表】第8列之B欄至CN欄'!DS43</f>
        <v>0</v>
      </c>
      <c r="R41" s="38">
        <f>'步驟1. 先填【114-1申請總表】第8列之B欄至CN欄'!DT43</f>
        <v>0</v>
      </c>
      <c r="S41" s="38">
        <f>'步驟1. 先填【114-1申請總表】第8列之B欄至CN欄'!DU43</f>
        <v>0</v>
      </c>
      <c r="T41" s="38">
        <f>'步驟1. 先填【114-1申請總表】第8列之B欄至CN欄'!DV43</f>
        <v>0</v>
      </c>
      <c r="U41" s="38">
        <f>'步驟1. 先填【114-1申請總表】第8列之B欄至CN欄'!DW43</f>
        <v>0</v>
      </c>
      <c r="V41" s="38">
        <f>'步驟1. 先填【114-1申請總表】第8列之B欄至CN欄'!DX43</f>
        <v>0</v>
      </c>
      <c r="W41" s="38">
        <f>'步驟1. 先填【114-1申請總表】第8列之B欄至CN欄'!DY43</f>
        <v>0</v>
      </c>
      <c r="X41" s="38">
        <f>'步驟1. 先填【114-1申請總表】第8列之B欄至CN欄'!DZ43</f>
        <v>0</v>
      </c>
      <c r="Y41" s="38">
        <f>'步驟1. 先填【114-1申請總表】第8列之B欄至CN欄'!EA43</f>
        <v>0</v>
      </c>
      <c r="Z41" s="38">
        <f>'步驟1. 先填【114-1申請總表】第8列之B欄至CN欄'!EB43</f>
        <v>0</v>
      </c>
      <c r="AA41" s="39"/>
    </row>
    <row r="42" spans="1:27" ht="49.2" customHeight="1">
      <c r="A42" s="37" t="str">
        <f>'114-1合格者清冊(已保護儲存格)'!A42</f>
        <v>114學年度第一學期</v>
      </c>
      <c r="B42" s="37">
        <f>'114-1合格者清冊(已保護儲存格)'!B42</f>
        <v>0</v>
      </c>
      <c r="C42" s="37">
        <f>'114-1合格者清冊(已保護儲存格)'!C42</f>
        <v>0</v>
      </c>
      <c r="D42" s="46" t="str">
        <f>'114-1合格者清冊(已保護儲存格)'!D42</f>
        <v>37</v>
      </c>
      <c r="E42" s="37">
        <f>'114-1合格者清冊(已保護儲存格)'!E42</f>
        <v>0</v>
      </c>
      <c r="F42" s="37">
        <f>'114-1合格者清冊(已保護儲存格)'!F42</f>
        <v>0</v>
      </c>
      <c r="G42" s="37">
        <f>'114-1合格者清冊(已保護儲存格)'!G42</f>
        <v>0</v>
      </c>
      <c r="H42" s="37">
        <f>'114-1合格者清冊(已保護儲存格)'!H42</f>
        <v>0</v>
      </c>
      <c r="I42" s="46">
        <f>'114-1合格者清冊(已保護儲存格)'!I42</f>
        <v>0</v>
      </c>
      <c r="J42" s="37">
        <f>'114-1合格者清冊(已保護儲存格)'!J42</f>
        <v>0</v>
      </c>
      <c r="K42" s="37">
        <f>'114-1合格者清冊(已保護儲存格)'!K42</f>
        <v>0</v>
      </c>
      <c r="L42" s="37">
        <f>'114-1合格者清冊(已保護儲存格)'!L42</f>
        <v>0</v>
      </c>
      <c r="M42" s="30">
        <f>'114-1合格者清冊(已保護儲存格)'!M42</f>
        <v>0</v>
      </c>
      <c r="N42" s="37">
        <f>'114-1合格者清冊(已保護儲存格)'!N42</f>
        <v>0</v>
      </c>
      <c r="O42" s="37" t="str">
        <f>'114-1合格者清冊(已保護儲存格)'!O42</f>
        <v>XX縣XX鄉XX村XX鄰XX路XX號XX樓</v>
      </c>
      <c r="P42" s="38">
        <f>'步驟1. 先填【114-1申請總表】第8列之B欄至CN欄'!DR44</f>
        <v>0</v>
      </c>
      <c r="Q42" s="38">
        <f>'步驟1. 先填【114-1申請總表】第8列之B欄至CN欄'!DS44</f>
        <v>0</v>
      </c>
      <c r="R42" s="38">
        <f>'步驟1. 先填【114-1申請總表】第8列之B欄至CN欄'!DT44</f>
        <v>0</v>
      </c>
      <c r="S42" s="38">
        <f>'步驟1. 先填【114-1申請總表】第8列之B欄至CN欄'!DU44</f>
        <v>0</v>
      </c>
      <c r="T42" s="38">
        <f>'步驟1. 先填【114-1申請總表】第8列之B欄至CN欄'!DV44</f>
        <v>0</v>
      </c>
      <c r="U42" s="38">
        <f>'步驟1. 先填【114-1申請總表】第8列之B欄至CN欄'!DW44</f>
        <v>0</v>
      </c>
      <c r="V42" s="38">
        <f>'步驟1. 先填【114-1申請總表】第8列之B欄至CN欄'!DX44</f>
        <v>0</v>
      </c>
      <c r="W42" s="38">
        <f>'步驟1. 先填【114-1申請總表】第8列之B欄至CN欄'!DY44</f>
        <v>0</v>
      </c>
      <c r="X42" s="38">
        <f>'步驟1. 先填【114-1申請總表】第8列之B欄至CN欄'!DZ44</f>
        <v>0</v>
      </c>
      <c r="Y42" s="38">
        <f>'步驟1. 先填【114-1申請總表】第8列之B欄至CN欄'!EA44</f>
        <v>0</v>
      </c>
      <c r="Z42" s="38">
        <f>'步驟1. 先填【114-1申請總表】第8列之B欄至CN欄'!EB44</f>
        <v>0</v>
      </c>
      <c r="AA42" s="39"/>
    </row>
    <row r="43" spans="1:27" ht="49.2" customHeight="1">
      <c r="A43" s="37" t="str">
        <f>'114-1合格者清冊(已保護儲存格)'!A43</f>
        <v>114學年度第一學期</v>
      </c>
      <c r="B43" s="37">
        <f>'114-1合格者清冊(已保護儲存格)'!B43</f>
        <v>0</v>
      </c>
      <c r="C43" s="37">
        <f>'114-1合格者清冊(已保護儲存格)'!C43</f>
        <v>0</v>
      </c>
      <c r="D43" s="46" t="str">
        <f>'114-1合格者清冊(已保護儲存格)'!D43</f>
        <v>38</v>
      </c>
      <c r="E43" s="37">
        <f>'114-1合格者清冊(已保護儲存格)'!E43</f>
        <v>0</v>
      </c>
      <c r="F43" s="37">
        <f>'114-1合格者清冊(已保護儲存格)'!F43</f>
        <v>0</v>
      </c>
      <c r="G43" s="37">
        <f>'114-1合格者清冊(已保護儲存格)'!G43</f>
        <v>0</v>
      </c>
      <c r="H43" s="37">
        <f>'114-1合格者清冊(已保護儲存格)'!H43</f>
        <v>0</v>
      </c>
      <c r="I43" s="46">
        <f>'114-1合格者清冊(已保護儲存格)'!I43</f>
        <v>0</v>
      </c>
      <c r="J43" s="37">
        <f>'114-1合格者清冊(已保護儲存格)'!J43</f>
        <v>0</v>
      </c>
      <c r="K43" s="37">
        <f>'114-1合格者清冊(已保護儲存格)'!K43</f>
        <v>0</v>
      </c>
      <c r="L43" s="37">
        <f>'114-1合格者清冊(已保護儲存格)'!L43</f>
        <v>0</v>
      </c>
      <c r="M43" s="30">
        <f>'114-1合格者清冊(已保護儲存格)'!M43</f>
        <v>0</v>
      </c>
      <c r="N43" s="37">
        <f>'114-1合格者清冊(已保護儲存格)'!N43</f>
        <v>0</v>
      </c>
      <c r="O43" s="37" t="str">
        <f>'114-1合格者清冊(已保護儲存格)'!O43</f>
        <v>XX縣XX鄉XX村XX鄰XX路XX號XX樓</v>
      </c>
      <c r="P43" s="38">
        <f>'步驟1. 先填【114-1申請總表】第8列之B欄至CN欄'!DR45</f>
        <v>0</v>
      </c>
      <c r="Q43" s="38">
        <f>'步驟1. 先填【114-1申請總表】第8列之B欄至CN欄'!DS45</f>
        <v>0</v>
      </c>
      <c r="R43" s="38">
        <f>'步驟1. 先填【114-1申請總表】第8列之B欄至CN欄'!DT45</f>
        <v>0</v>
      </c>
      <c r="S43" s="38">
        <f>'步驟1. 先填【114-1申請總表】第8列之B欄至CN欄'!DU45</f>
        <v>0</v>
      </c>
      <c r="T43" s="38">
        <f>'步驟1. 先填【114-1申請總表】第8列之B欄至CN欄'!DV45</f>
        <v>0</v>
      </c>
      <c r="U43" s="38">
        <f>'步驟1. 先填【114-1申請總表】第8列之B欄至CN欄'!DW45</f>
        <v>0</v>
      </c>
      <c r="V43" s="38">
        <f>'步驟1. 先填【114-1申請總表】第8列之B欄至CN欄'!DX45</f>
        <v>0</v>
      </c>
      <c r="W43" s="38">
        <f>'步驟1. 先填【114-1申請總表】第8列之B欄至CN欄'!DY45</f>
        <v>0</v>
      </c>
      <c r="X43" s="38">
        <f>'步驟1. 先填【114-1申請總表】第8列之B欄至CN欄'!DZ45</f>
        <v>0</v>
      </c>
      <c r="Y43" s="38">
        <f>'步驟1. 先填【114-1申請總表】第8列之B欄至CN欄'!EA45</f>
        <v>0</v>
      </c>
      <c r="Z43" s="38">
        <f>'步驟1. 先填【114-1申請總表】第8列之B欄至CN欄'!EB45</f>
        <v>0</v>
      </c>
      <c r="AA43" s="39"/>
    </row>
    <row r="44" spans="1:27" ht="49.2" customHeight="1">
      <c r="A44" s="37" t="str">
        <f>'114-1合格者清冊(已保護儲存格)'!A44</f>
        <v>114學年度第一學期</v>
      </c>
      <c r="B44" s="37">
        <f>'114-1合格者清冊(已保護儲存格)'!B44</f>
        <v>0</v>
      </c>
      <c r="C44" s="37">
        <f>'114-1合格者清冊(已保護儲存格)'!C44</f>
        <v>0</v>
      </c>
      <c r="D44" s="46" t="str">
        <f>'114-1合格者清冊(已保護儲存格)'!D44</f>
        <v>39</v>
      </c>
      <c r="E44" s="37">
        <f>'114-1合格者清冊(已保護儲存格)'!E44</f>
        <v>0</v>
      </c>
      <c r="F44" s="37">
        <f>'114-1合格者清冊(已保護儲存格)'!F44</f>
        <v>0</v>
      </c>
      <c r="G44" s="37">
        <f>'114-1合格者清冊(已保護儲存格)'!G44</f>
        <v>0</v>
      </c>
      <c r="H44" s="37">
        <f>'114-1合格者清冊(已保護儲存格)'!H44</f>
        <v>0</v>
      </c>
      <c r="I44" s="46">
        <f>'114-1合格者清冊(已保護儲存格)'!I44</f>
        <v>0</v>
      </c>
      <c r="J44" s="37">
        <f>'114-1合格者清冊(已保護儲存格)'!J44</f>
        <v>0</v>
      </c>
      <c r="K44" s="37">
        <f>'114-1合格者清冊(已保護儲存格)'!K44</f>
        <v>0</v>
      </c>
      <c r="L44" s="37">
        <f>'114-1合格者清冊(已保護儲存格)'!L44</f>
        <v>0</v>
      </c>
      <c r="M44" s="30">
        <f>'114-1合格者清冊(已保護儲存格)'!M44</f>
        <v>0</v>
      </c>
      <c r="N44" s="37">
        <f>'114-1合格者清冊(已保護儲存格)'!N44</f>
        <v>0</v>
      </c>
      <c r="O44" s="37" t="str">
        <f>'114-1合格者清冊(已保護儲存格)'!O44</f>
        <v>XX縣XX鄉XX村XX鄰XX路XX號XX樓</v>
      </c>
      <c r="P44" s="38">
        <f>'步驟1. 先填【114-1申請總表】第8列之B欄至CN欄'!DR46</f>
        <v>0</v>
      </c>
      <c r="Q44" s="38">
        <f>'步驟1. 先填【114-1申請總表】第8列之B欄至CN欄'!DS46</f>
        <v>0</v>
      </c>
      <c r="R44" s="38">
        <f>'步驟1. 先填【114-1申請總表】第8列之B欄至CN欄'!DT46</f>
        <v>0</v>
      </c>
      <c r="S44" s="38">
        <f>'步驟1. 先填【114-1申請總表】第8列之B欄至CN欄'!DU46</f>
        <v>0</v>
      </c>
      <c r="T44" s="38">
        <f>'步驟1. 先填【114-1申請總表】第8列之B欄至CN欄'!DV46</f>
        <v>0</v>
      </c>
      <c r="U44" s="38">
        <f>'步驟1. 先填【114-1申請總表】第8列之B欄至CN欄'!DW46</f>
        <v>0</v>
      </c>
      <c r="V44" s="38">
        <f>'步驟1. 先填【114-1申請總表】第8列之B欄至CN欄'!DX46</f>
        <v>0</v>
      </c>
      <c r="W44" s="38">
        <f>'步驟1. 先填【114-1申請總表】第8列之B欄至CN欄'!DY46</f>
        <v>0</v>
      </c>
      <c r="X44" s="38">
        <f>'步驟1. 先填【114-1申請總表】第8列之B欄至CN欄'!DZ46</f>
        <v>0</v>
      </c>
      <c r="Y44" s="38">
        <f>'步驟1. 先填【114-1申請總表】第8列之B欄至CN欄'!EA46</f>
        <v>0</v>
      </c>
      <c r="Z44" s="38">
        <f>'步驟1. 先填【114-1申請總表】第8列之B欄至CN欄'!EB46</f>
        <v>0</v>
      </c>
      <c r="AA44" s="39"/>
    </row>
    <row r="45" spans="1:27" ht="49.2" customHeight="1">
      <c r="A45" s="37" t="str">
        <f>'114-1合格者清冊(已保護儲存格)'!A45</f>
        <v>114學年度第一學期</v>
      </c>
      <c r="B45" s="37">
        <f>'114-1合格者清冊(已保護儲存格)'!B45</f>
        <v>0</v>
      </c>
      <c r="C45" s="37">
        <f>'114-1合格者清冊(已保護儲存格)'!C45</f>
        <v>0</v>
      </c>
      <c r="D45" s="46" t="str">
        <f>'114-1合格者清冊(已保護儲存格)'!D45</f>
        <v>40</v>
      </c>
      <c r="E45" s="37">
        <f>'114-1合格者清冊(已保護儲存格)'!E45</f>
        <v>0</v>
      </c>
      <c r="F45" s="37">
        <f>'114-1合格者清冊(已保護儲存格)'!F45</f>
        <v>0</v>
      </c>
      <c r="G45" s="37">
        <f>'114-1合格者清冊(已保護儲存格)'!G45</f>
        <v>0</v>
      </c>
      <c r="H45" s="37">
        <f>'114-1合格者清冊(已保護儲存格)'!H45</f>
        <v>0</v>
      </c>
      <c r="I45" s="46">
        <f>'114-1合格者清冊(已保護儲存格)'!I45</f>
        <v>0</v>
      </c>
      <c r="J45" s="37">
        <f>'114-1合格者清冊(已保護儲存格)'!J45</f>
        <v>0</v>
      </c>
      <c r="K45" s="37">
        <f>'114-1合格者清冊(已保護儲存格)'!K45</f>
        <v>0</v>
      </c>
      <c r="L45" s="37">
        <f>'114-1合格者清冊(已保護儲存格)'!L45</f>
        <v>0</v>
      </c>
      <c r="M45" s="30">
        <f>'114-1合格者清冊(已保護儲存格)'!M45</f>
        <v>0</v>
      </c>
      <c r="N45" s="37">
        <f>'114-1合格者清冊(已保護儲存格)'!N45</f>
        <v>0</v>
      </c>
      <c r="O45" s="37" t="str">
        <f>'114-1合格者清冊(已保護儲存格)'!O45</f>
        <v>XX縣XX鄉XX村XX鄰XX路XX號XX樓</v>
      </c>
      <c r="P45" s="38">
        <f>'步驟1. 先填【114-1申請總表】第8列之B欄至CN欄'!DR47</f>
        <v>0</v>
      </c>
      <c r="Q45" s="38">
        <f>'步驟1. 先填【114-1申請總表】第8列之B欄至CN欄'!DS47</f>
        <v>0</v>
      </c>
      <c r="R45" s="38">
        <f>'步驟1. 先填【114-1申請總表】第8列之B欄至CN欄'!DT47</f>
        <v>0</v>
      </c>
      <c r="S45" s="38">
        <f>'步驟1. 先填【114-1申請總表】第8列之B欄至CN欄'!DU47</f>
        <v>0</v>
      </c>
      <c r="T45" s="38">
        <f>'步驟1. 先填【114-1申請總表】第8列之B欄至CN欄'!DV47</f>
        <v>0</v>
      </c>
      <c r="U45" s="38">
        <f>'步驟1. 先填【114-1申請總表】第8列之B欄至CN欄'!DW47</f>
        <v>0</v>
      </c>
      <c r="V45" s="38">
        <f>'步驟1. 先填【114-1申請總表】第8列之B欄至CN欄'!DX47</f>
        <v>0</v>
      </c>
      <c r="W45" s="38">
        <f>'步驟1. 先填【114-1申請總表】第8列之B欄至CN欄'!DY47</f>
        <v>0</v>
      </c>
      <c r="X45" s="38">
        <f>'步驟1. 先填【114-1申請總表】第8列之B欄至CN欄'!DZ47</f>
        <v>0</v>
      </c>
      <c r="Y45" s="38">
        <f>'步驟1. 先填【114-1申請總表】第8列之B欄至CN欄'!EA47</f>
        <v>0</v>
      </c>
      <c r="Z45" s="38">
        <f>'步驟1. 先填【114-1申請總表】第8列之B欄至CN欄'!EB47</f>
        <v>0</v>
      </c>
      <c r="AA45" s="39"/>
    </row>
    <row r="46" spans="1:27" ht="49.2" customHeight="1">
      <c r="A46" s="37" t="str">
        <f>'114-1合格者清冊(已保護儲存格)'!A46</f>
        <v>114學年度第一學期</v>
      </c>
      <c r="B46" s="37">
        <f>'114-1合格者清冊(已保護儲存格)'!B46</f>
        <v>0</v>
      </c>
      <c r="C46" s="37">
        <f>'114-1合格者清冊(已保護儲存格)'!C46</f>
        <v>0</v>
      </c>
      <c r="D46" s="46" t="str">
        <f>'114-1合格者清冊(已保護儲存格)'!D46</f>
        <v>41</v>
      </c>
      <c r="E46" s="37">
        <f>'114-1合格者清冊(已保護儲存格)'!E46</f>
        <v>0</v>
      </c>
      <c r="F46" s="37">
        <f>'114-1合格者清冊(已保護儲存格)'!F46</f>
        <v>0</v>
      </c>
      <c r="G46" s="37">
        <f>'114-1合格者清冊(已保護儲存格)'!G46</f>
        <v>0</v>
      </c>
      <c r="H46" s="37">
        <f>'114-1合格者清冊(已保護儲存格)'!H46</f>
        <v>0</v>
      </c>
      <c r="I46" s="46">
        <f>'114-1合格者清冊(已保護儲存格)'!I46</f>
        <v>0</v>
      </c>
      <c r="J46" s="37">
        <f>'114-1合格者清冊(已保護儲存格)'!J46</f>
        <v>0</v>
      </c>
      <c r="K46" s="37">
        <f>'114-1合格者清冊(已保護儲存格)'!K46</f>
        <v>0</v>
      </c>
      <c r="L46" s="37">
        <f>'114-1合格者清冊(已保護儲存格)'!L46</f>
        <v>0</v>
      </c>
      <c r="M46" s="30">
        <f>'114-1合格者清冊(已保護儲存格)'!M46</f>
        <v>0</v>
      </c>
      <c r="N46" s="37">
        <f>'114-1合格者清冊(已保護儲存格)'!N46</f>
        <v>0</v>
      </c>
      <c r="O46" s="37" t="str">
        <f>'114-1合格者清冊(已保護儲存格)'!O46</f>
        <v>XX縣XX鄉XX村XX鄰XX路XX號XX樓</v>
      </c>
      <c r="P46" s="38">
        <f>'步驟1. 先填【114-1申請總表】第8列之B欄至CN欄'!DR48</f>
        <v>0</v>
      </c>
      <c r="Q46" s="38">
        <f>'步驟1. 先填【114-1申請總表】第8列之B欄至CN欄'!DS48</f>
        <v>0</v>
      </c>
      <c r="R46" s="38">
        <f>'步驟1. 先填【114-1申請總表】第8列之B欄至CN欄'!DT48</f>
        <v>0</v>
      </c>
      <c r="S46" s="38">
        <f>'步驟1. 先填【114-1申請總表】第8列之B欄至CN欄'!DU48</f>
        <v>0</v>
      </c>
      <c r="T46" s="38">
        <f>'步驟1. 先填【114-1申請總表】第8列之B欄至CN欄'!DV48</f>
        <v>0</v>
      </c>
      <c r="U46" s="38">
        <f>'步驟1. 先填【114-1申請總表】第8列之B欄至CN欄'!DW48</f>
        <v>0</v>
      </c>
      <c r="V46" s="38">
        <f>'步驟1. 先填【114-1申請總表】第8列之B欄至CN欄'!DX48</f>
        <v>0</v>
      </c>
      <c r="W46" s="38">
        <f>'步驟1. 先填【114-1申請總表】第8列之B欄至CN欄'!DY48</f>
        <v>0</v>
      </c>
      <c r="X46" s="38">
        <f>'步驟1. 先填【114-1申請總表】第8列之B欄至CN欄'!DZ48</f>
        <v>0</v>
      </c>
      <c r="Y46" s="38">
        <f>'步驟1. 先填【114-1申請總表】第8列之B欄至CN欄'!EA48</f>
        <v>0</v>
      </c>
      <c r="Z46" s="38">
        <f>'步驟1. 先填【114-1申請總表】第8列之B欄至CN欄'!EB48</f>
        <v>0</v>
      </c>
      <c r="AA46" s="39"/>
    </row>
    <row r="47" spans="1:27" ht="49.2" customHeight="1">
      <c r="A47" s="37" t="str">
        <f>'114-1合格者清冊(已保護儲存格)'!A47</f>
        <v>114學年度第一學期</v>
      </c>
      <c r="B47" s="37">
        <f>'114-1合格者清冊(已保護儲存格)'!B47</f>
        <v>0</v>
      </c>
      <c r="C47" s="37">
        <f>'114-1合格者清冊(已保護儲存格)'!C47</f>
        <v>0</v>
      </c>
      <c r="D47" s="46" t="str">
        <f>'114-1合格者清冊(已保護儲存格)'!D47</f>
        <v>42</v>
      </c>
      <c r="E47" s="37">
        <f>'114-1合格者清冊(已保護儲存格)'!E47</f>
        <v>0</v>
      </c>
      <c r="F47" s="37">
        <f>'114-1合格者清冊(已保護儲存格)'!F47</f>
        <v>0</v>
      </c>
      <c r="G47" s="37">
        <f>'114-1合格者清冊(已保護儲存格)'!G47</f>
        <v>0</v>
      </c>
      <c r="H47" s="37">
        <f>'114-1合格者清冊(已保護儲存格)'!H47</f>
        <v>0</v>
      </c>
      <c r="I47" s="46">
        <f>'114-1合格者清冊(已保護儲存格)'!I47</f>
        <v>0</v>
      </c>
      <c r="J47" s="37">
        <f>'114-1合格者清冊(已保護儲存格)'!J47</f>
        <v>0</v>
      </c>
      <c r="K47" s="37">
        <f>'114-1合格者清冊(已保護儲存格)'!K47</f>
        <v>0</v>
      </c>
      <c r="L47" s="37">
        <f>'114-1合格者清冊(已保護儲存格)'!L47</f>
        <v>0</v>
      </c>
      <c r="M47" s="30">
        <f>'114-1合格者清冊(已保護儲存格)'!M47</f>
        <v>0</v>
      </c>
      <c r="N47" s="37">
        <f>'114-1合格者清冊(已保護儲存格)'!N47</f>
        <v>0</v>
      </c>
      <c r="O47" s="37" t="str">
        <f>'114-1合格者清冊(已保護儲存格)'!O47</f>
        <v>XX縣XX鄉XX村XX鄰XX路XX號XX樓</v>
      </c>
      <c r="P47" s="38">
        <f>'步驟1. 先填【114-1申請總表】第8列之B欄至CN欄'!DR49</f>
        <v>0</v>
      </c>
      <c r="Q47" s="38">
        <f>'步驟1. 先填【114-1申請總表】第8列之B欄至CN欄'!DS49</f>
        <v>0</v>
      </c>
      <c r="R47" s="38">
        <f>'步驟1. 先填【114-1申請總表】第8列之B欄至CN欄'!DT49</f>
        <v>0</v>
      </c>
      <c r="S47" s="38">
        <f>'步驟1. 先填【114-1申請總表】第8列之B欄至CN欄'!DU49</f>
        <v>0</v>
      </c>
      <c r="T47" s="38">
        <f>'步驟1. 先填【114-1申請總表】第8列之B欄至CN欄'!DV49</f>
        <v>0</v>
      </c>
      <c r="U47" s="38">
        <f>'步驟1. 先填【114-1申請總表】第8列之B欄至CN欄'!DW49</f>
        <v>0</v>
      </c>
      <c r="V47" s="38">
        <f>'步驟1. 先填【114-1申請總表】第8列之B欄至CN欄'!DX49</f>
        <v>0</v>
      </c>
      <c r="W47" s="38">
        <f>'步驟1. 先填【114-1申請總表】第8列之B欄至CN欄'!DY49</f>
        <v>0</v>
      </c>
      <c r="X47" s="38">
        <f>'步驟1. 先填【114-1申請總表】第8列之B欄至CN欄'!DZ49</f>
        <v>0</v>
      </c>
      <c r="Y47" s="38">
        <f>'步驟1. 先填【114-1申請總表】第8列之B欄至CN欄'!EA49</f>
        <v>0</v>
      </c>
      <c r="Z47" s="38">
        <f>'步驟1. 先填【114-1申請總表】第8列之B欄至CN欄'!EB49</f>
        <v>0</v>
      </c>
      <c r="AA47" s="39"/>
    </row>
    <row r="48" spans="1:27" ht="49.2" customHeight="1">
      <c r="A48" s="37" t="str">
        <f>'114-1合格者清冊(已保護儲存格)'!A48</f>
        <v>114學年度第一學期</v>
      </c>
      <c r="B48" s="37">
        <f>'114-1合格者清冊(已保護儲存格)'!B48</f>
        <v>0</v>
      </c>
      <c r="C48" s="37">
        <f>'114-1合格者清冊(已保護儲存格)'!C48</f>
        <v>0</v>
      </c>
      <c r="D48" s="46" t="str">
        <f>'114-1合格者清冊(已保護儲存格)'!D48</f>
        <v>43</v>
      </c>
      <c r="E48" s="37">
        <f>'114-1合格者清冊(已保護儲存格)'!E48</f>
        <v>0</v>
      </c>
      <c r="F48" s="37">
        <f>'114-1合格者清冊(已保護儲存格)'!F48</f>
        <v>0</v>
      </c>
      <c r="G48" s="37">
        <f>'114-1合格者清冊(已保護儲存格)'!G48</f>
        <v>0</v>
      </c>
      <c r="H48" s="37">
        <f>'114-1合格者清冊(已保護儲存格)'!H48</f>
        <v>0</v>
      </c>
      <c r="I48" s="46">
        <f>'114-1合格者清冊(已保護儲存格)'!I48</f>
        <v>0</v>
      </c>
      <c r="J48" s="37">
        <f>'114-1合格者清冊(已保護儲存格)'!J48</f>
        <v>0</v>
      </c>
      <c r="K48" s="37">
        <f>'114-1合格者清冊(已保護儲存格)'!K48</f>
        <v>0</v>
      </c>
      <c r="L48" s="37">
        <f>'114-1合格者清冊(已保護儲存格)'!L48</f>
        <v>0</v>
      </c>
      <c r="M48" s="30">
        <f>'114-1合格者清冊(已保護儲存格)'!M48</f>
        <v>0</v>
      </c>
      <c r="N48" s="37">
        <f>'114-1合格者清冊(已保護儲存格)'!N48</f>
        <v>0</v>
      </c>
      <c r="O48" s="37" t="str">
        <f>'114-1合格者清冊(已保護儲存格)'!O48</f>
        <v>XX縣XX鄉XX村XX鄰XX路XX號XX樓</v>
      </c>
      <c r="P48" s="38">
        <f>'步驟1. 先填【114-1申請總表】第8列之B欄至CN欄'!DR50</f>
        <v>0</v>
      </c>
      <c r="Q48" s="38">
        <f>'步驟1. 先填【114-1申請總表】第8列之B欄至CN欄'!DS50</f>
        <v>0</v>
      </c>
      <c r="R48" s="38">
        <f>'步驟1. 先填【114-1申請總表】第8列之B欄至CN欄'!DT50</f>
        <v>0</v>
      </c>
      <c r="S48" s="38">
        <f>'步驟1. 先填【114-1申請總表】第8列之B欄至CN欄'!DU50</f>
        <v>0</v>
      </c>
      <c r="T48" s="38">
        <f>'步驟1. 先填【114-1申請總表】第8列之B欄至CN欄'!DV50</f>
        <v>0</v>
      </c>
      <c r="U48" s="38">
        <f>'步驟1. 先填【114-1申請總表】第8列之B欄至CN欄'!DW50</f>
        <v>0</v>
      </c>
      <c r="V48" s="38">
        <f>'步驟1. 先填【114-1申請總表】第8列之B欄至CN欄'!DX50</f>
        <v>0</v>
      </c>
      <c r="W48" s="38">
        <f>'步驟1. 先填【114-1申請總表】第8列之B欄至CN欄'!DY50</f>
        <v>0</v>
      </c>
      <c r="X48" s="38">
        <f>'步驟1. 先填【114-1申請總表】第8列之B欄至CN欄'!DZ50</f>
        <v>0</v>
      </c>
      <c r="Y48" s="38">
        <f>'步驟1. 先填【114-1申請總表】第8列之B欄至CN欄'!EA50</f>
        <v>0</v>
      </c>
      <c r="Z48" s="38">
        <f>'步驟1. 先填【114-1申請總表】第8列之B欄至CN欄'!EB50</f>
        <v>0</v>
      </c>
      <c r="AA48" s="39"/>
    </row>
    <row r="49" spans="1:27" ht="49.2" customHeight="1">
      <c r="A49" s="37" t="str">
        <f>'114-1合格者清冊(已保護儲存格)'!A49</f>
        <v>114學年度第一學期</v>
      </c>
      <c r="B49" s="37">
        <f>'114-1合格者清冊(已保護儲存格)'!B49</f>
        <v>0</v>
      </c>
      <c r="C49" s="37">
        <f>'114-1合格者清冊(已保護儲存格)'!C49</f>
        <v>0</v>
      </c>
      <c r="D49" s="46" t="str">
        <f>'114-1合格者清冊(已保護儲存格)'!D49</f>
        <v>44</v>
      </c>
      <c r="E49" s="37">
        <f>'114-1合格者清冊(已保護儲存格)'!E49</f>
        <v>0</v>
      </c>
      <c r="F49" s="37">
        <f>'114-1合格者清冊(已保護儲存格)'!F49</f>
        <v>0</v>
      </c>
      <c r="G49" s="37">
        <f>'114-1合格者清冊(已保護儲存格)'!G49</f>
        <v>0</v>
      </c>
      <c r="H49" s="37">
        <f>'114-1合格者清冊(已保護儲存格)'!H49</f>
        <v>0</v>
      </c>
      <c r="I49" s="46">
        <f>'114-1合格者清冊(已保護儲存格)'!I49</f>
        <v>0</v>
      </c>
      <c r="J49" s="37">
        <f>'114-1合格者清冊(已保護儲存格)'!J49</f>
        <v>0</v>
      </c>
      <c r="K49" s="37">
        <f>'114-1合格者清冊(已保護儲存格)'!K49</f>
        <v>0</v>
      </c>
      <c r="L49" s="37">
        <f>'114-1合格者清冊(已保護儲存格)'!L49</f>
        <v>0</v>
      </c>
      <c r="M49" s="30">
        <f>'114-1合格者清冊(已保護儲存格)'!M49</f>
        <v>0</v>
      </c>
      <c r="N49" s="37">
        <f>'114-1合格者清冊(已保護儲存格)'!N49</f>
        <v>0</v>
      </c>
      <c r="O49" s="37" t="str">
        <f>'114-1合格者清冊(已保護儲存格)'!O49</f>
        <v>XX縣XX鄉XX村XX鄰XX路XX號XX樓</v>
      </c>
      <c r="P49" s="38">
        <f>'步驟1. 先填【114-1申請總表】第8列之B欄至CN欄'!DR51</f>
        <v>0</v>
      </c>
      <c r="Q49" s="38">
        <f>'步驟1. 先填【114-1申請總表】第8列之B欄至CN欄'!DS51</f>
        <v>0</v>
      </c>
      <c r="R49" s="38">
        <f>'步驟1. 先填【114-1申請總表】第8列之B欄至CN欄'!DT51</f>
        <v>0</v>
      </c>
      <c r="S49" s="38">
        <f>'步驟1. 先填【114-1申請總表】第8列之B欄至CN欄'!DU51</f>
        <v>0</v>
      </c>
      <c r="T49" s="38">
        <f>'步驟1. 先填【114-1申請總表】第8列之B欄至CN欄'!DV51</f>
        <v>0</v>
      </c>
      <c r="U49" s="38">
        <f>'步驟1. 先填【114-1申請總表】第8列之B欄至CN欄'!DW51</f>
        <v>0</v>
      </c>
      <c r="V49" s="38">
        <f>'步驟1. 先填【114-1申請總表】第8列之B欄至CN欄'!DX51</f>
        <v>0</v>
      </c>
      <c r="W49" s="38">
        <f>'步驟1. 先填【114-1申請總表】第8列之B欄至CN欄'!DY51</f>
        <v>0</v>
      </c>
      <c r="X49" s="38">
        <f>'步驟1. 先填【114-1申請總表】第8列之B欄至CN欄'!DZ51</f>
        <v>0</v>
      </c>
      <c r="Y49" s="38">
        <f>'步驟1. 先填【114-1申請總表】第8列之B欄至CN欄'!EA51</f>
        <v>0</v>
      </c>
      <c r="Z49" s="38">
        <f>'步驟1. 先填【114-1申請總表】第8列之B欄至CN欄'!EB51</f>
        <v>0</v>
      </c>
      <c r="AA49" s="39"/>
    </row>
    <row r="50" spans="1:27" ht="49.2" customHeight="1">
      <c r="A50" s="37" t="str">
        <f>'114-1合格者清冊(已保護儲存格)'!A50</f>
        <v>114學年度第一學期</v>
      </c>
      <c r="B50" s="37">
        <f>'114-1合格者清冊(已保護儲存格)'!B50</f>
        <v>0</v>
      </c>
      <c r="C50" s="37">
        <f>'114-1合格者清冊(已保護儲存格)'!C50</f>
        <v>0</v>
      </c>
      <c r="D50" s="46" t="str">
        <f>'114-1合格者清冊(已保護儲存格)'!D50</f>
        <v>45</v>
      </c>
      <c r="E50" s="37">
        <f>'114-1合格者清冊(已保護儲存格)'!E50</f>
        <v>0</v>
      </c>
      <c r="F50" s="37">
        <f>'114-1合格者清冊(已保護儲存格)'!F50</f>
        <v>0</v>
      </c>
      <c r="G50" s="37">
        <f>'114-1合格者清冊(已保護儲存格)'!G50</f>
        <v>0</v>
      </c>
      <c r="H50" s="37">
        <f>'114-1合格者清冊(已保護儲存格)'!H50</f>
        <v>0</v>
      </c>
      <c r="I50" s="46">
        <f>'114-1合格者清冊(已保護儲存格)'!I50</f>
        <v>0</v>
      </c>
      <c r="J50" s="37">
        <f>'114-1合格者清冊(已保護儲存格)'!J50</f>
        <v>0</v>
      </c>
      <c r="K50" s="37">
        <f>'114-1合格者清冊(已保護儲存格)'!K50</f>
        <v>0</v>
      </c>
      <c r="L50" s="37">
        <f>'114-1合格者清冊(已保護儲存格)'!L50</f>
        <v>0</v>
      </c>
      <c r="M50" s="30">
        <f>'114-1合格者清冊(已保護儲存格)'!M50</f>
        <v>0</v>
      </c>
      <c r="N50" s="37">
        <f>'114-1合格者清冊(已保護儲存格)'!N50</f>
        <v>0</v>
      </c>
      <c r="O50" s="37" t="str">
        <f>'114-1合格者清冊(已保護儲存格)'!O50</f>
        <v>XX縣XX鄉XX村XX鄰XX路XX號XX樓</v>
      </c>
      <c r="P50" s="38">
        <f>'步驟1. 先填【114-1申請總表】第8列之B欄至CN欄'!DR52</f>
        <v>0</v>
      </c>
      <c r="Q50" s="38">
        <f>'步驟1. 先填【114-1申請總表】第8列之B欄至CN欄'!DS52</f>
        <v>0</v>
      </c>
      <c r="R50" s="38">
        <f>'步驟1. 先填【114-1申請總表】第8列之B欄至CN欄'!DT52</f>
        <v>0</v>
      </c>
      <c r="S50" s="38">
        <f>'步驟1. 先填【114-1申請總表】第8列之B欄至CN欄'!DU52</f>
        <v>0</v>
      </c>
      <c r="T50" s="38">
        <f>'步驟1. 先填【114-1申請總表】第8列之B欄至CN欄'!DV52</f>
        <v>0</v>
      </c>
      <c r="U50" s="38">
        <f>'步驟1. 先填【114-1申請總表】第8列之B欄至CN欄'!DW52</f>
        <v>0</v>
      </c>
      <c r="V50" s="38">
        <f>'步驟1. 先填【114-1申請總表】第8列之B欄至CN欄'!DX52</f>
        <v>0</v>
      </c>
      <c r="W50" s="38">
        <f>'步驟1. 先填【114-1申請總表】第8列之B欄至CN欄'!DY52</f>
        <v>0</v>
      </c>
      <c r="X50" s="38">
        <f>'步驟1. 先填【114-1申請總表】第8列之B欄至CN欄'!DZ52</f>
        <v>0</v>
      </c>
      <c r="Y50" s="38">
        <f>'步驟1. 先填【114-1申請總表】第8列之B欄至CN欄'!EA52</f>
        <v>0</v>
      </c>
      <c r="Z50" s="38">
        <f>'步驟1. 先填【114-1申請總表】第8列之B欄至CN欄'!EB52</f>
        <v>0</v>
      </c>
      <c r="AA50" s="39"/>
    </row>
    <row r="51" spans="1:27" ht="49.2" customHeight="1">
      <c r="A51" s="37" t="str">
        <f>'114-1合格者清冊(已保護儲存格)'!A51</f>
        <v>114學年度第一學期</v>
      </c>
      <c r="B51" s="37">
        <f>'114-1合格者清冊(已保護儲存格)'!B51</f>
        <v>0</v>
      </c>
      <c r="C51" s="37">
        <f>'114-1合格者清冊(已保護儲存格)'!C51</f>
        <v>0</v>
      </c>
      <c r="D51" s="46" t="str">
        <f>'114-1合格者清冊(已保護儲存格)'!D51</f>
        <v>46</v>
      </c>
      <c r="E51" s="37">
        <f>'114-1合格者清冊(已保護儲存格)'!E51</f>
        <v>0</v>
      </c>
      <c r="F51" s="37">
        <f>'114-1合格者清冊(已保護儲存格)'!F51</f>
        <v>0</v>
      </c>
      <c r="G51" s="37">
        <f>'114-1合格者清冊(已保護儲存格)'!G51</f>
        <v>0</v>
      </c>
      <c r="H51" s="37">
        <f>'114-1合格者清冊(已保護儲存格)'!H51</f>
        <v>0</v>
      </c>
      <c r="I51" s="46">
        <f>'114-1合格者清冊(已保護儲存格)'!I51</f>
        <v>0</v>
      </c>
      <c r="J51" s="37">
        <f>'114-1合格者清冊(已保護儲存格)'!J51</f>
        <v>0</v>
      </c>
      <c r="K51" s="37">
        <f>'114-1合格者清冊(已保護儲存格)'!K51</f>
        <v>0</v>
      </c>
      <c r="L51" s="37">
        <f>'114-1合格者清冊(已保護儲存格)'!L51</f>
        <v>0</v>
      </c>
      <c r="M51" s="30">
        <f>'114-1合格者清冊(已保護儲存格)'!M51</f>
        <v>0</v>
      </c>
      <c r="N51" s="37">
        <f>'114-1合格者清冊(已保護儲存格)'!N51</f>
        <v>0</v>
      </c>
      <c r="O51" s="37" t="str">
        <f>'114-1合格者清冊(已保護儲存格)'!O51</f>
        <v>XX縣XX鄉XX村XX鄰XX路XX號XX樓</v>
      </c>
      <c r="P51" s="38">
        <f>'步驟1. 先填【114-1申請總表】第8列之B欄至CN欄'!DR53</f>
        <v>0</v>
      </c>
      <c r="Q51" s="38">
        <f>'步驟1. 先填【114-1申請總表】第8列之B欄至CN欄'!DS53</f>
        <v>0</v>
      </c>
      <c r="R51" s="38">
        <f>'步驟1. 先填【114-1申請總表】第8列之B欄至CN欄'!DT53</f>
        <v>0</v>
      </c>
      <c r="S51" s="38">
        <f>'步驟1. 先填【114-1申請總表】第8列之B欄至CN欄'!DU53</f>
        <v>0</v>
      </c>
      <c r="T51" s="38">
        <f>'步驟1. 先填【114-1申請總表】第8列之B欄至CN欄'!DV53</f>
        <v>0</v>
      </c>
      <c r="U51" s="38">
        <f>'步驟1. 先填【114-1申請總表】第8列之B欄至CN欄'!DW53</f>
        <v>0</v>
      </c>
      <c r="V51" s="38">
        <f>'步驟1. 先填【114-1申請總表】第8列之B欄至CN欄'!DX53</f>
        <v>0</v>
      </c>
      <c r="W51" s="38">
        <f>'步驟1. 先填【114-1申請總表】第8列之B欄至CN欄'!DY53</f>
        <v>0</v>
      </c>
      <c r="X51" s="38">
        <f>'步驟1. 先填【114-1申請總表】第8列之B欄至CN欄'!DZ53</f>
        <v>0</v>
      </c>
      <c r="Y51" s="38">
        <f>'步驟1. 先填【114-1申請總表】第8列之B欄至CN欄'!EA53</f>
        <v>0</v>
      </c>
      <c r="Z51" s="38">
        <f>'步驟1. 先填【114-1申請總表】第8列之B欄至CN欄'!EB53</f>
        <v>0</v>
      </c>
      <c r="AA51" s="39"/>
    </row>
    <row r="52" spans="1:27" ht="49.2" customHeight="1">
      <c r="A52" s="37" t="str">
        <f>'114-1合格者清冊(已保護儲存格)'!A52</f>
        <v>114學年度第一學期</v>
      </c>
      <c r="B52" s="37">
        <f>'114-1合格者清冊(已保護儲存格)'!B52</f>
        <v>0</v>
      </c>
      <c r="C52" s="37">
        <f>'114-1合格者清冊(已保護儲存格)'!C52</f>
        <v>0</v>
      </c>
      <c r="D52" s="46" t="str">
        <f>'114-1合格者清冊(已保護儲存格)'!D52</f>
        <v>47</v>
      </c>
      <c r="E52" s="37">
        <f>'114-1合格者清冊(已保護儲存格)'!E52</f>
        <v>0</v>
      </c>
      <c r="F52" s="37">
        <f>'114-1合格者清冊(已保護儲存格)'!F52</f>
        <v>0</v>
      </c>
      <c r="G52" s="37">
        <f>'114-1合格者清冊(已保護儲存格)'!G52</f>
        <v>0</v>
      </c>
      <c r="H52" s="37">
        <f>'114-1合格者清冊(已保護儲存格)'!H52</f>
        <v>0</v>
      </c>
      <c r="I52" s="46">
        <f>'114-1合格者清冊(已保護儲存格)'!I52</f>
        <v>0</v>
      </c>
      <c r="J52" s="37">
        <f>'114-1合格者清冊(已保護儲存格)'!J52</f>
        <v>0</v>
      </c>
      <c r="K52" s="37">
        <f>'114-1合格者清冊(已保護儲存格)'!K52</f>
        <v>0</v>
      </c>
      <c r="L52" s="37">
        <f>'114-1合格者清冊(已保護儲存格)'!L52</f>
        <v>0</v>
      </c>
      <c r="M52" s="30">
        <f>'114-1合格者清冊(已保護儲存格)'!M52</f>
        <v>0</v>
      </c>
      <c r="N52" s="37">
        <f>'114-1合格者清冊(已保護儲存格)'!N52</f>
        <v>0</v>
      </c>
      <c r="O52" s="37" t="str">
        <f>'114-1合格者清冊(已保護儲存格)'!O52</f>
        <v>XX縣XX鄉XX村XX鄰XX路XX號XX樓</v>
      </c>
      <c r="P52" s="38">
        <f>'步驟1. 先填【114-1申請總表】第8列之B欄至CN欄'!DR54</f>
        <v>0</v>
      </c>
      <c r="Q52" s="38">
        <f>'步驟1. 先填【114-1申請總表】第8列之B欄至CN欄'!DS54</f>
        <v>0</v>
      </c>
      <c r="R52" s="38">
        <f>'步驟1. 先填【114-1申請總表】第8列之B欄至CN欄'!DT54</f>
        <v>0</v>
      </c>
      <c r="S52" s="38">
        <f>'步驟1. 先填【114-1申請總表】第8列之B欄至CN欄'!DU54</f>
        <v>0</v>
      </c>
      <c r="T52" s="38">
        <f>'步驟1. 先填【114-1申請總表】第8列之B欄至CN欄'!DV54</f>
        <v>0</v>
      </c>
      <c r="U52" s="38">
        <f>'步驟1. 先填【114-1申請總表】第8列之B欄至CN欄'!DW54</f>
        <v>0</v>
      </c>
      <c r="V52" s="38">
        <f>'步驟1. 先填【114-1申請總表】第8列之B欄至CN欄'!DX54</f>
        <v>0</v>
      </c>
      <c r="W52" s="38">
        <f>'步驟1. 先填【114-1申請總表】第8列之B欄至CN欄'!DY54</f>
        <v>0</v>
      </c>
      <c r="X52" s="38">
        <f>'步驟1. 先填【114-1申請總表】第8列之B欄至CN欄'!DZ54</f>
        <v>0</v>
      </c>
      <c r="Y52" s="38">
        <f>'步驟1. 先填【114-1申請總表】第8列之B欄至CN欄'!EA54</f>
        <v>0</v>
      </c>
      <c r="Z52" s="38">
        <f>'步驟1. 先填【114-1申請總表】第8列之B欄至CN欄'!EB54</f>
        <v>0</v>
      </c>
      <c r="AA52" s="39"/>
    </row>
    <row r="53" spans="1:27" ht="49.2" customHeight="1">
      <c r="A53" s="37" t="str">
        <f>'114-1合格者清冊(已保護儲存格)'!A53</f>
        <v>114學年度第一學期</v>
      </c>
      <c r="B53" s="37">
        <f>'114-1合格者清冊(已保護儲存格)'!B53</f>
        <v>0</v>
      </c>
      <c r="C53" s="37">
        <f>'114-1合格者清冊(已保護儲存格)'!C53</f>
        <v>0</v>
      </c>
      <c r="D53" s="46" t="str">
        <f>'114-1合格者清冊(已保護儲存格)'!D53</f>
        <v>48</v>
      </c>
      <c r="E53" s="37">
        <f>'114-1合格者清冊(已保護儲存格)'!E53</f>
        <v>0</v>
      </c>
      <c r="F53" s="37">
        <f>'114-1合格者清冊(已保護儲存格)'!F53</f>
        <v>0</v>
      </c>
      <c r="G53" s="37">
        <f>'114-1合格者清冊(已保護儲存格)'!G53</f>
        <v>0</v>
      </c>
      <c r="H53" s="37">
        <f>'114-1合格者清冊(已保護儲存格)'!H53</f>
        <v>0</v>
      </c>
      <c r="I53" s="46">
        <f>'114-1合格者清冊(已保護儲存格)'!I53</f>
        <v>0</v>
      </c>
      <c r="J53" s="37">
        <f>'114-1合格者清冊(已保護儲存格)'!J53</f>
        <v>0</v>
      </c>
      <c r="K53" s="37">
        <f>'114-1合格者清冊(已保護儲存格)'!K53</f>
        <v>0</v>
      </c>
      <c r="L53" s="37">
        <f>'114-1合格者清冊(已保護儲存格)'!L53</f>
        <v>0</v>
      </c>
      <c r="M53" s="30">
        <f>'114-1合格者清冊(已保護儲存格)'!M53</f>
        <v>0</v>
      </c>
      <c r="N53" s="37">
        <f>'114-1合格者清冊(已保護儲存格)'!N53</f>
        <v>0</v>
      </c>
      <c r="O53" s="37" t="str">
        <f>'114-1合格者清冊(已保護儲存格)'!O53</f>
        <v>XX縣XX鄉XX村XX鄰XX路XX號XX樓</v>
      </c>
      <c r="P53" s="38">
        <f>'步驟1. 先填【114-1申請總表】第8列之B欄至CN欄'!DR55</f>
        <v>0</v>
      </c>
      <c r="Q53" s="38">
        <f>'步驟1. 先填【114-1申請總表】第8列之B欄至CN欄'!DS55</f>
        <v>0</v>
      </c>
      <c r="R53" s="38">
        <f>'步驟1. 先填【114-1申請總表】第8列之B欄至CN欄'!DT55</f>
        <v>0</v>
      </c>
      <c r="S53" s="38">
        <f>'步驟1. 先填【114-1申請總表】第8列之B欄至CN欄'!DU55</f>
        <v>0</v>
      </c>
      <c r="T53" s="38">
        <f>'步驟1. 先填【114-1申請總表】第8列之B欄至CN欄'!DV55</f>
        <v>0</v>
      </c>
      <c r="U53" s="38">
        <f>'步驟1. 先填【114-1申請總表】第8列之B欄至CN欄'!DW55</f>
        <v>0</v>
      </c>
      <c r="V53" s="38">
        <f>'步驟1. 先填【114-1申請總表】第8列之B欄至CN欄'!DX55</f>
        <v>0</v>
      </c>
      <c r="W53" s="38">
        <f>'步驟1. 先填【114-1申請總表】第8列之B欄至CN欄'!DY55</f>
        <v>0</v>
      </c>
      <c r="X53" s="38">
        <f>'步驟1. 先填【114-1申請總表】第8列之B欄至CN欄'!DZ55</f>
        <v>0</v>
      </c>
      <c r="Y53" s="38">
        <f>'步驟1. 先填【114-1申請總表】第8列之B欄至CN欄'!EA55</f>
        <v>0</v>
      </c>
      <c r="Z53" s="38">
        <f>'步驟1. 先填【114-1申請總表】第8列之B欄至CN欄'!EB55</f>
        <v>0</v>
      </c>
      <c r="AA53" s="39"/>
    </row>
    <row r="54" spans="1:27" ht="49.2" customHeight="1">
      <c r="A54" s="37" t="str">
        <f>'114-1合格者清冊(已保護儲存格)'!A54</f>
        <v>114學年度第一學期</v>
      </c>
      <c r="B54" s="37">
        <f>'114-1合格者清冊(已保護儲存格)'!B54</f>
        <v>0</v>
      </c>
      <c r="C54" s="37">
        <f>'114-1合格者清冊(已保護儲存格)'!C54</f>
        <v>0</v>
      </c>
      <c r="D54" s="46" t="str">
        <f>'114-1合格者清冊(已保護儲存格)'!D54</f>
        <v>49</v>
      </c>
      <c r="E54" s="37">
        <f>'114-1合格者清冊(已保護儲存格)'!E54</f>
        <v>0</v>
      </c>
      <c r="F54" s="37">
        <f>'114-1合格者清冊(已保護儲存格)'!F54</f>
        <v>0</v>
      </c>
      <c r="G54" s="37">
        <f>'114-1合格者清冊(已保護儲存格)'!G54</f>
        <v>0</v>
      </c>
      <c r="H54" s="37">
        <f>'114-1合格者清冊(已保護儲存格)'!H54</f>
        <v>0</v>
      </c>
      <c r="I54" s="46">
        <f>'114-1合格者清冊(已保護儲存格)'!I54</f>
        <v>0</v>
      </c>
      <c r="J54" s="37">
        <f>'114-1合格者清冊(已保護儲存格)'!J54</f>
        <v>0</v>
      </c>
      <c r="K54" s="37">
        <f>'114-1合格者清冊(已保護儲存格)'!K54</f>
        <v>0</v>
      </c>
      <c r="L54" s="37">
        <f>'114-1合格者清冊(已保護儲存格)'!L54</f>
        <v>0</v>
      </c>
      <c r="M54" s="30">
        <f>'114-1合格者清冊(已保護儲存格)'!M54</f>
        <v>0</v>
      </c>
      <c r="N54" s="37">
        <f>'114-1合格者清冊(已保護儲存格)'!N54</f>
        <v>0</v>
      </c>
      <c r="O54" s="37" t="str">
        <f>'114-1合格者清冊(已保護儲存格)'!O54</f>
        <v>XX縣XX鄉XX村XX鄰XX路XX號XX樓</v>
      </c>
      <c r="P54" s="38">
        <f>'步驟1. 先填【114-1申請總表】第8列之B欄至CN欄'!DR56</f>
        <v>0</v>
      </c>
      <c r="Q54" s="38">
        <f>'步驟1. 先填【114-1申請總表】第8列之B欄至CN欄'!DS56</f>
        <v>0</v>
      </c>
      <c r="R54" s="38">
        <f>'步驟1. 先填【114-1申請總表】第8列之B欄至CN欄'!DT56</f>
        <v>0</v>
      </c>
      <c r="S54" s="38">
        <f>'步驟1. 先填【114-1申請總表】第8列之B欄至CN欄'!DU56</f>
        <v>0</v>
      </c>
      <c r="T54" s="38">
        <f>'步驟1. 先填【114-1申請總表】第8列之B欄至CN欄'!DV56</f>
        <v>0</v>
      </c>
      <c r="U54" s="38">
        <f>'步驟1. 先填【114-1申請總表】第8列之B欄至CN欄'!DW56</f>
        <v>0</v>
      </c>
      <c r="V54" s="38">
        <f>'步驟1. 先填【114-1申請總表】第8列之B欄至CN欄'!DX56</f>
        <v>0</v>
      </c>
      <c r="W54" s="38">
        <f>'步驟1. 先填【114-1申請總表】第8列之B欄至CN欄'!DY56</f>
        <v>0</v>
      </c>
      <c r="X54" s="38">
        <f>'步驟1. 先填【114-1申請總表】第8列之B欄至CN欄'!DZ56</f>
        <v>0</v>
      </c>
      <c r="Y54" s="38">
        <f>'步驟1. 先填【114-1申請總表】第8列之B欄至CN欄'!EA56</f>
        <v>0</v>
      </c>
      <c r="Z54" s="38">
        <f>'步驟1. 先填【114-1申請總表】第8列之B欄至CN欄'!EB56</f>
        <v>0</v>
      </c>
      <c r="AA54" s="39"/>
    </row>
    <row r="55" spans="1:27" ht="49.2" customHeight="1">
      <c r="A55" s="37" t="str">
        <f>'114-1合格者清冊(已保護儲存格)'!A55</f>
        <v>114學年度第一學期</v>
      </c>
      <c r="B55" s="37">
        <f>'114-1合格者清冊(已保護儲存格)'!B55</f>
        <v>0</v>
      </c>
      <c r="C55" s="37">
        <f>'114-1合格者清冊(已保護儲存格)'!C55</f>
        <v>0</v>
      </c>
      <c r="D55" s="46" t="str">
        <f>'114-1合格者清冊(已保護儲存格)'!D55</f>
        <v>50</v>
      </c>
      <c r="E55" s="37">
        <f>'114-1合格者清冊(已保護儲存格)'!E55</f>
        <v>0</v>
      </c>
      <c r="F55" s="37">
        <f>'114-1合格者清冊(已保護儲存格)'!F55</f>
        <v>0</v>
      </c>
      <c r="G55" s="37">
        <f>'114-1合格者清冊(已保護儲存格)'!G55</f>
        <v>0</v>
      </c>
      <c r="H55" s="37">
        <f>'114-1合格者清冊(已保護儲存格)'!H55</f>
        <v>0</v>
      </c>
      <c r="I55" s="46">
        <f>'114-1合格者清冊(已保護儲存格)'!I55</f>
        <v>0</v>
      </c>
      <c r="J55" s="37">
        <f>'114-1合格者清冊(已保護儲存格)'!J55</f>
        <v>0</v>
      </c>
      <c r="K55" s="37">
        <f>'114-1合格者清冊(已保護儲存格)'!K55</f>
        <v>0</v>
      </c>
      <c r="L55" s="37">
        <f>'114-1合格者清冊(已保護儲存格)'!L55</f>
        <v>0</v>
      </c>
      <c r="M55" s="30">
        <f>'114-1合格者清冊(已保護儲存格)'!M55</f>
        <v>0</v>
      </c>
      <c r="N55" s="37">
        <f>'114-1合格者清冊(已保護儲存格)'!N55</f>
        <v>0</v>
      </c>
      <c r="O55" s="37" t="str">
        <f>'114-1合格者清冊(已保護儲存格)'!O55</f>
        <v>XX縣XX鄉XX村XX鄰XX路XX號XX樓</v>
      </c>
      <c r="P55" s="38">
        <f>'步驟1. 先填【114-1申請總表】第8列之B欄至CN欄'!DR57</f>
        <v>0</v>
      </c>
      <c r="Q55" s="38">
        <f>'步驟1. 先填【114-1申請總表】第8列之B欄至CN欄'!DS57</f>
        <v>0</v>
      </c>
      <c r="R55" s="38">
        <f>'步驟1. 先填【114-1申請總表】第8列之B欄至CN欄'!DT57</f>
        <v>0</v>
      </c>
      <c r="S55" s="38">
        <f>'步驟1. 先填【114-1申請總表】第8列之B欄至CN欄'!DU57</f>
        <v>0</v>
      </c>
      <c r="T55" s="38">
        <f>'步驟1. 先填【114-1申請總表】第8列之B欄至CN欄'!DV57</f>
        <v>0</v>
      </c>
      <c r="U55" s="38">
        <f>'步驟1. 先填【114-1申請總表】第8列之B欄至CN欄'!DW57</f>
        <v>0</v>
      </c>
      <c r="V55" s="38">
        <f>'步驟1. 先填【114-1申請總表】第8列之B欄至CN欄'!DX57</f>
        <v>0</v>
      </c>
      <c r="W55" s="38">
        <f>'步驟1. 先填【114-1申請總表】第8列之B欄至CN欄'!DY57</f>
        <v>0</v>
      </c>
      <c r="X55" s="38">
        <f>'步驟1. 先填【114-1申請總表】第8列之B欄至CN欄'!DZ57</f>
        <v>0</v>
      </c>
      <c r="Y55" s="38">
        <f>'步驟1. 先填【114-1申請總表】第8列之B欄至CN欄'!EA57</f>
        <v>0</v>
      </c>
      <c r="Z55" s="38">
        <f>'步驟1. 先填【114-1申請總表】第8列之B欄至CN欄'!EB57</f>
        <v>0</v>
      </c>
      <c r="AA55" s="39"/>
    </row>
    <row r="56" spans="1:27" ht="51" customHeight="1">
      <c r="A56" s="39"/>
      <c r="B56" s="39"/>
      <c r="C56" s="39"/>
      <c r="D56" s="424" t="s">
        <v>163</v>
      </c>
      <c r="E56" s="425"/>
      <c r="F56" s="425"/>
      <c r="G56" s="425"/>
      <c r="H56" s="425"/>
      <c r="I56" s="425"/>
      <c r="J56" s="425"/>
      <c r="K56" s="425"/>
      <c r="L56" s="425"/>
      <c r="M56" s="425"/>
      <c r="N56" s="425"/>
      <c r="O56" s="426"/>
      <c r="P56" s="38">
        <f>COUNTIF(P6:P55,"&gt;0")</f>
        <v>0</v>
      </c>
      <c r="Q56" s="38">
        <f t="shared" ref="Q56:Z56" si="0">COUNTIF(Q6:Q55,"&gt;0")</f>
        <v>0</v>
      </c>
      <c r="R56" s="38">
        <f t="shared" si="0"/>
        <v>0</v>
      </c>
      <c r="S56" s="38">
        <f t="shared" si="0"/>
        <v>0</v>
      </c>
      <c r="T56" s="38">
        <f t="shared" si="0"/>
        <v>0</v>
      </c>
      <c r="U56" s="38">
        <f t="shared" si="0"/>
        <v>0</v>
      </c>
      <c r="V56" s="38">
        <f t="shared" si="0"/>
        <v>0</v>
      </c>
      <c r="W56" s="38">
        <f t="shared" si="0"/>
        <v>0</v>
      </c>
      <c r="X56" s="38">
        <f t="shared" si="0"/>
        <v>0</v>
      </c>
      <c r="Y56" s="38">
        <f t="shared" si="0"/>
        <v>0</v>
      </c>
      <c r="Z56" s="38">
        <f t="shared" si="0"/>
        <v>0</v>
      </c>
      <c r="AA56" s="39"/>
    </row>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A4:A5"/>
    <mergeCell ref="B4:B5"/>
    <mergeCell ref="C4:C5"/>
    <mergeCell ref="D4:D5"/>
    <mergeCell ref="E4:E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X4:X5"/>
    <mergeCell ref="Y4:Y5"/>
    <mergeCell ref="Z4:Z5"/>
    <mergeCell ref="N4:N5"/>
    <mergeCell ref="O4:O5"/>
    <mergeCell ref="R4:R5"/>
    <mergeCell ref="S4:S5"/>
    <mergeCell ref="T4:T5"/>
    <mergeCell ref="Q4:Q5"/>
    <mergeCell ref="P4:P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rowBreaks count="4" manualBreakCount="4">
    <brk id="14" min="3" max="26" man="1"/>
    <brk id="23" min="3" max="26" man="1"/>
    <brk id="32" min="3" max="26" man="1"/>
    <brk id="41" min="3" max="26"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22"/>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88671875" style="8" customWidth="1"/>
    <col min="3" max="4" width="13.44140625" style="7" customWidth="1"/>
    <col min="5" max="5" width="11.77734375" style="7" customWidth="1"/>
    <col min="6" max="6" width="13" style="7" customWidth="1"/>
    <col min="7" max="7" width="11.6640625" style="7" customWidth="1"/>
    <col min="8" max="8" width="13" style="7" customWidth="1"/>
    <col min="9" max="9" width="12.21875" style="7" customWidth="1"/>
    <col min="10" max="10" width="26.109375" style="9" customWidth="1"/>
    <col min="11" max="11" width="22.44140625" style="7" customWidth="1"/>
    <col min="12" max="12" width="19.109375" style="10" customWidth="1"/>
    <col min="13" max="13" width="19.21875" style="7" customWidth="1"/>
    <col min="14" max="16" width="19.77734375" style="11" customWidth="1"/>
    <col min="17" max="17" width="14.88671875" style="11" customWidth="1"/>
    <col min="18" max="18" width="19.77734375" style="11" customWidth="1"/>
    <col min="19" max="19" width="18.33203125" style="138" customWidth="1"/>
    <col min="20" max="20" width="20.21875" style="138" customWidth="1"/>
    <col min="21" max="21" width="16.44140625" style="138" customWidth="1"/>
    <col min="22" max="22" width="17.33203125" style="138" customWidth="1"/>
    <col min="23" max="23" width="17" style="138" customWidth="1"/>
    <col min="24" max="24" width="17.44140625" style="138" customWidth="1"/>
    <col min="25" max="25" width="21" style="139" customWidth="1"/>
    <col min="26" max="31" width="21.109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773</v>
      </c>
      <c r="B3" s="56" t="s">
        <v>774</v>
      </c>
      <c r="C3" s="56" t="s">
        <v>775</v>
      </c>
      <c r="D3" s="56" t="s">
        <v>776</v>
      </c>
      <c r="E3" s="56" t="s">
        <v>777</v>
      </c>
      <c r="F3" s="56" t="s">
        <v>778</v>
      </c>
      <c r="G3" s="56" t="s">
        <v>779</v>
      </c>
      <c r="H3" s="56" t="s">
        <v>780</v>
      </c>
      <c r="I3" s="56" t="s">
        <v>781</v>
      </c>
      <c r="J3" s="56" t="s">
        <v>782</v>
      </c>
      <c r="K3" s="56" t="s">
        <v>783</v>
      </c>
      <c r="L3" s="57" t="s">
        <v>784</v>
      </c>
      <c r="M3" s="56" t="s">
        <v>785</v>
      </c>
      <c r="N3" s="86" t="s">
        <v>786</v>
      </c>
      <c r="O3" s="50" t="s">
        <v>787</v>
      </c>
      <c r="P3" s="50" t="s">
        <v>788</v>
      </c>
      <c r="Q3" s="50" t="s">
        <v>789</v>
      </c>
      <c r="R3" s="50" t="s">
        <v>790</v>
      </c>
      <c r="S3" s="87" t="s">
        <v>763</v>
      </c>
      <c r="T3" s="87" t="s">
        <v>764</v>
      </c>
      <c r="U3" s="87" t="s">
        <v>765</v>
      </c>
      <c r="V3" s="88" t="s">
        <v>766</v>
      </c>
      <c r="W3" s="87" t="s">
        <v>767</v>
      </c>
      <c r="X3" s="89" t="s">
        <v>108</v>
      </c>
      <c r="Y3" s="90" t="s">
        <v>768</v>
      </c>
      <c r="Z3" s="91" t="s">
        <v>514</v>
      </c>
      <c r="AA3" s="91" t="s">
        <v>515</v>
      </c>
      <c r="AB3" s="92" t="s">
        <v>769</v>
      </c>
      <c r="AC3" s="93" t="s">
        <v>770</v>
      </c>
      <c r="AD3" s="93" t="s">
        <v>771</v>
      </c>
      <c r="AE3" s="93" t="s">
        <v>772</v>
      </c>
    </row>
    <row r="4" spans="1:31" s="161" customFormat="1" ht="49.95" customHeight="1">
      <c r="A4" s="144">
        <v>1</v>
      </c>
      <c r="B4" s="147">
        <f>'步驟1. 先填【114-1申請總表】第8列之B欄至CN欄'!G20</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先填【114-1申請總表】第8列之B欄至CN欄'!$N$20="弱勢家庭子女",'步驟1. 先填【114-1申請總表】第8列之B欄至CN欄'!$N$20="弱勢家庭身障學生或身障人士子女")),U4*(G4=0)),"1","0")</f>
        <v>0</v>
      </c>
      <c r="W4" s="148" t="str">
        <f t="shared" ref="W4:W22" si="3">IF(U4*V4,"Y","N")</f>
        <v>N</v>
      </c>
      <c r="X4" s="745">
        <f>COUNTIF(U4:U22,"1")</f>
        <v>1</v>
      </c>
      <c r="Y4" s="623">
        <f>'步驟1. 先填【114-1申請總表】第8列之B欄至CN欄'!N20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380</v>
      </c>
      <c r="C26" s="7"/>
      <c r="D26" s="7"/>
      <c r="E26" s="7"/>
      <c r="F26" s="7"/>
      <c r="G26" s="7"/>
      <c r="H26" s="7"/>
      <c r="I26" s="7"/>
      <c r="J26" s="112"/>
      <c r="K26" s="59" t="s">
        <v>410</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381</v>
      </c>
      <c r="C27" s="7"/>
      <c r="D27" s="7"/>
      <c r="E27" s="7"/>
      <c r="F27" s="7"/>
      <c r="G27" s="7"/>
      <c r="H27" s="7"/>
      <c r="I27" s="7"/>
      <c r="J27" s="112"/>
      <c r="K27" s="59" t="s">
        <v>412</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382</v>
      </c>
      <c r="C28" s="7"/>
      <c r="D28" s="7"/>
      <c r="E28" s="7"/>
      <c r="F28" s="7"/>
      <c r="G28" s="7"/>
      <c r="H28" s="7"/>
      <c r="I28" s="7"/>
      <c r="J28" s="112"/>
      <c r="K28" s="59" t="s">
        <v>413</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383</v>
      </c>
      <c r="C29" s="7"/>
      <c r="D29" s="7"/>
      <c r="E29" s="7"/>
      <c r="F29" s="7"/>
      <c r="G29" s="7"/>
      <c r="H29" s="7"/>
      <c r="I29" s="7"/>
      <c r="J29" s="112"/>
      <c r="K29" s="59" t="s">
        <v>414</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384</v>
      </c>
      <c r="C30" s="7"/>
      <c r="D30" s="7"/>
      <c r="E30" s="7"/>
      <c r="F30" s="7"/>
      <c r="G30" s="7"/>
      <c r="H30" s="7"/>
      <c r="I30" s="7"/>
      <c r="J30" s="112"/>
      <c r="K30" s="59" t="s">
        <v>415</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385</v>
      </c>
      <c r="C31" s="7"/>
      <c r="D31" s="7"/>
      <c r="E31" s="7"/>
      <c r="F31" s="7"/>
      <c r="G31" s="7"/>
      <c r="H31" s="7"/>
      <c r="I31" s="7"/>
      <c r="J31" s="112"/>
      <c r="K31" s="59" t="s">
        <v>416</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386</v>
      </c>
      <c r="C32" s="7"/>
      <c r="D32" s="7"/>
      <c r="E32" s="7"/>
      <c r="F32" s="7"/>
      <c r="G32" s="7"/>
      <c r="H32" s="7"/>
      <c r="I32" s="7"/>
      <c r="J32" s="112"/>
      <c r="K32" s="59" t="s">
        <v>417</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387</v>
      </c>
      <c r="C33" s="7"/>
      <c r="D33" s="7"/>
      <c r="E33" s="7"/>
      <c r="F33" s="7"/>
      <c r="G33" s="7"/>
      <c r="H33" s="7"/>
      <c r="I33" s="7"/>
      <c r="J33" s="112"/>
      <c r="K33" s="59" t="s">
        <v>418</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388</v>
      </c>
      <c r="C34" s="7"/>
      <c r="D34" s="7"/>
      <c r="E34" s="7"/>
      <c r="F34" s="7"/>
      <c r="G34" s="7"/>
      <c r="H34" s="7"/>
      <c r="I34" s="7"/>
      <c r="J34" s="112"/>
      <c r="K34" s="59" t="s">
        <v>419</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389</v>
      </c>
      <c r="C35" s="7"/>
      <c r="D35" s="7"/>
      <c r="E35" s="7"/>
      <c r="F35" s="7"/>
      <c r="G35" s="7"/>
      <c r="H35" s="7"/>
      <c r="I35" s="7"/>
      <c r="J35" s="112"/>
      <c r="K35" s="59" t="s">
        <v>420</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390</v>
      </c>
      <c r="C36" s="7"/>
      <c r="D36" s="7"/>
      <c r="E36" s="7"/>
      <c r="F36" s="7"/>
      <c r="G36" s="7"/>
      <c r="H36" s="7"/>
      <c r="I36" s="7"/>
      <c r="J36" s="112"/>
      <c r="K36" s="59" t="s">
        <v>421</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6">
      <c r="A37" s="58">
        <v>12</v>
      </c>
      <c r="B37" s="59" t="s">
        <v>391</v>
      </c>
      <c r="C37" s="7"/>
      <c r="D37" s="7"/>
      <c r="E37" s="7"/>
      <c r="F37" s="7"/>
      <c r="G37" s="7"/>
      <c r="H37" s="7"/>
      <c r="I37" s="7"/>
      <c r="J37" s="112"/>
      <c r="K37" s="59" t="s">
        <v>422</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392</v>
      </c>
      <c r="C38" s="7"/>
      <c r="D38" s="7"/>
      <c r="E38" s="7"/>
      <c r="F38" s="7"/>
      <c r="G38" s="7"/>
      <c r="H38" s="7"/>
      <c r="I38" s="7"/>
      <c r="J38" s="112"/>
      <c r="K38" s="59" t="s">
        <v>423</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393</v>
      </c>
      <c r="C39" s="7"/>
      <c r="D39" s="7"/>
      <c r="E39" s="7"/>
      <c r="F39" s="7"/>
      <c r="G39" s="7"/>
      <c r="H39" s="7"/>
      <c r="I39" s="7"/>
      <c r="J39" s="112"/>
      <c r="K39" s="59" t="s">
        <v>424</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394</v>
      </c>
      <c r="C40" s="7"/>
      <c r="D40" s="7"/>
      <c r="E40" s="7"/>
      <c r="F40" s="7"/>
      <c r="G40" s="7"/>
      <c r="H40" s="7"/>
      <c r="I40" s="7"/>
      <c r="J40" s="112"/>
      <c r="K40" s="59" t="s">
        <v>425</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395</v>
      </c>
      <c r="C41" s="7"/>
      <c r="D41" s="7"/>
      <c r="E41" s="7"/>
      <c r="F41" s="7"/>
      <c r="G41" s="7"/>
      <c r="H41" s="7"/>
      <c r="I41" s="7"/>
      <c r="J41" s="112"/>
      <c r="K41" s="59" t="s">
        <v>426</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9.4">
      <c r="A42" s="58">
        <v>17</v>
      </c>
      <c r="B42" s="59" t="s">
        <v>396</v>
      </c>
      <c r="C42" s="7"/>
      <c r="D42" s="7"/>
      <c r="E42" s="7"/>
      <c r="F42" s="7"/>
      <c r="G42" s="7"/>
      <c r="H42" s="7"/>
      <c r="I42" s="7"/>
      <c r="J42" s="112"/>
      <c r="K42" s="59" t="s">
        <v>427</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397</v>
      </c>
      <c r="C43" s="7"/>
      <c r="D43" s="7"/>
      <c r="E43" s="7"/>
      <c r="F43" s="7"/>
      <c r="G43" s="7"/>
      <c r="H43" s="7"/>
      <c r="I43" s="7"/>
      <c r="J43" s="112"/>
      <c r="K43" s="59" t="s">
        <v>428</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398</v>
      </c>
      <c r="C44" s="7"/>
      <c r="D44" s="7"/>
      <c r="E44" s="7"/>
      <c r="F44" s="7"/>
      <c r="G44" s="7"/>
      <c r="H44" s="7"/>
      <c r="I44" s="7"/>
      <c r="J44" s="112"/>
      <c r="K44" s="59" t="s">
        <v>429</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399</v>
      </c>
      <c r="C45" s="7"/>
      <c r="D45" s="7"/>
      <c r="E45" s="7"/>
      <c r="F45" s="7"/>
      <c r="G45" s="7"/>
      <c r="H45" s="7"/>
      <c r="I45" s="7"/>
      <c r="J45" s="112"/>
      <c r="K45" s="59" t="s">
        <v>430</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400</v>
      </c>
      <c r="C46" s="7"/>
      <c r="D46" s="7"/>
      <c r="E46" s="7"/>
      <c r="F46" s="7"/>
      <c r="G46" s="7"/>
      <c r="H46" s="7"/>
      <c r="I46" s="7"/>
      <c r="J46" s="112"/>
      <c r="K46" s="59" t="s">
        <v>431</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401</v>
      </c>
      <c r="C47" s="7"/>
      <c r="D47" s="7"/>
      <c r="E47" s="7"/>
      <c r="F47" s="7"/>
      <c r="G47" s="7"/>
      <c r="H47" s="7"/>
      <c r="I47" s="7"/>
      <c r="J47" s="112"/>
      <c r="K47" s="59" t="s">
        <v>432</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402</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403</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404</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405</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406</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407</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5">
    <cfRule type="cellIs" dxfId="230" priority="1" operator="equal">
      <formula>"無須填寫"</formula>
    </cfRule>
  </conditionalFormatting>
  <conditionalFormatting sqref="N4:R22">
    <cfRule type="cellIs" dxfId="229" priority="2" operator="equal">
      <formula>"無須填寫"</formula>
    </cfRule>
  </conditionalFormatting>
  <conditionalFormatting sqref="S4:T22">
    <cfRule type="containsText" dxfId="228" priority="9" operator="containsText" text="0">
      <formula>NOT(ISERROR(SEARCH("0",S4)))</formula>
    </cfRule>
  </conditionalFormatting>
  <conditionalFormatting sqref="U4:U22">
    <cfRule type="containsText" dxfId="227" priority="8" operator="containsText" text="0">
      <formula>NOT(ISERROR(SEARCH("0",U4)))</formula>
    </cfRule>
  </conditionalFormatting>
  <conditionalFormatting sqref="V4:V22">
    <cfRule type="containsText" dxfId="226" priority="7" operator="containsText" text="1">
      <formula>NOT(ISERROR(SEARCH("1",V4)))</formula>
    </cfRule>
  </conditionalFormatting>
  <conditionalFormatting sqref="W4:W22 A23">
    <cfRule type="containsText" dxfId="225" priority="6" operator="containsText" text="Y">
      <formula>NOT(ISERROR(SEARCH("Y",A4)))</formula>
    </cfRule>
  </conditionalFormatting>
  <conditionalFormatting sqref="AC4:AE4">
    <cfRule type="cellIs" dxfId="224" priority="4" stopIfTrue="1" operator="equal">
      <formula>"身份空白"</formula>
    </cfRule>
    <cfRule type="cellIs" dxfId="22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D00-000000000000}"/>
    <dataValidation type="list" allowBlank="1" showInputMessage="1" showErrorMessage="1" sqref="A5:A22" xr:uid="{00000000-0002-0000-1D00-000001000000}">
      <formula1>$A$26:$A$53</formula1>
    </dataValidation>
    <dataValidation type="list" allowBlank="1" showInputMessage="1" showErrorMessage="1" sqref="K5:K22" xr:uid="{00000000-0002-0000-1D00-000002000000}">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23"/>
  <dimension ref="A1:AE55"/>
  <sheetViews>
    <sheetView zoomScale="63" zoomScaleNormal="63" workbookViewId="0">
      <pane xSplit="2" ySplit="3" topLeftCell="C7" activePane="bottomRight" state="frozen"/>
      <selection pane="topRight" activeCell="C1" sqref="C1"/>
      <selection pane="bottomLeft" activeCell="A4" sqref="A4"/>
      <selection pane="bottomRight" activeCell="K9" sqref="K9"/>
    </sheetView>
  </sheetViews>
  <sheetFormatPr defaultColWidth="8.88671875" defaultRowHeight="17.399999999999999"/>
  <cols>
    <col min="1" max="1" width="17.88671875" style="9" customWidth="1"/>
    <col min="2" max="2" width="17.77734375" style="112" customWidth="1"/>
    <col min="3" max="3" width="13.33203125" style="9" customWidth="1"/>
    <col min="4" max="4" width="13.6640625" style="9" customWidth="1"/>
    <col min="5" max="5" width="11.88671875" style="9" customWidth="1"/>
    <col min="6" max="6" width="12.6640625" style="9" customWidth="1"/>
    <col min="7" max="8" width="12.21875" style="9" customWidth="1"/>
    <col min="9" max="9" width="13.44140625" style="9" customWidth="1"/>
    <col min="10" max="10" width="25" style="9" customWidth="1"/>
    <col min="11" max="11" width="21.109375" style="9" customWidth="1"/>
    <col min="12" max="12" width="19.21875" style="152" customWidth="1"/>
    <col min="13" max="13" width="19.6640625" style="9" customWidth="1"/>
    <col min="14" max="14" width="21.44140625" style="153" customWidth="1"/>
    <col min="15" max="15" width="22.6640625" style="153" customWidth="1"/>
    <col min="16" max="16" width="20.44140625" style="153" customWidth="1"/>
    <col min="17" max="17" width="13.44140625" style="153" customWidth="1"/>
    <col min="18" max="18" width="20.44140625" style="153" customWidth="1"/>
    <col min="19" max="20" width="20" style="154" customWidth="1"/>
    <col min="21" max="21" width="16.44140625" style="154" customWidth="1"/>
    <col min="22" max="22" width="18.109375" style="154" customWidth="1"/>
    <col min="23" max="23" width="17" style="154" customWidth="1"/>
    <col min="24" max="24" width="18" style="154" customWidth="1"/>
    <col min="25" max="25" width="20.21875" style="158" customWidth="1"/>
    <col min="26" max="31" width="20" style="155" customWidth="1"/>
    <col min="32" max="16384" width="8.88671875" style="145"/>
  </cols>
  <sheetData>
    <row r="1" spans="1:31" ht="53.25" customHeight="1">
      <c r="A1" s="735" t="s">
        <v>0</v>
      </c>
      <c r="B1" s="754"/>
      <c r="C1" s="754"/>
      <c r="D1" s="754"/>
      <c r="E1" s="754"/>
      <c r="F1" s="754"/>
      <c r="G1" s="754"/>
      <c r="H1" s="754"/>
      <c r="I1" s="754"/>
      <c r="J1" s="754"/>
      <c r="K1" s="754"/>
      <c r="L1" s="754"/>
      <c r="M1" s="754"/>
      <c r="N1" s="602" t="s">
        <v>730</v>
      </c>
      <c r="O1" s="602"/>
      <c r="P1" s="602"/>
      <c r="Q1" s="602"/>
      <c r="R1" s="603"/>
      <c r="S1" s="604" t="s">
        <v>161</v>
      </c>
      <c r="T1" s="755"/>
      <c r="U1" s="755"/>
      <c r="V1" s="755"/>
      <c r="W1" s="755"/>
      <c r="X1" s="755"/>
      <c r="Y1" s="755"/>
      <c r="Z1" s="755"/>
      <c r="AA1" s="755"/>
      <c r="AB1" s="755"/>
      <c r="AC1" s="755"/>
      <c r="AD1" s="755"/>
      <c r="AE1" s="755"/>
    </row>
    <row r="2" spans="1:31" s="146" customFormat="1" ht="216" customHeight="1">
      <c r="A2" s="606" t="s">
        <v>1</v>
      </c>
      <c r="B2" s="606"/>
      <c r="C2" s="606"/>
      <c r="D2" s="606"/>
      <c r="E2" s="606"/>
      <c r="F2" s="606"/>
      <c r="G2" s="606"/>
      <c r="H2" s="606"/>
      <c r="I2" s="606"/>
      <c r="J2" s="606"/>
      <c r="K2" s="606"/>
      <c r="L2" s="606"/>
      <c r="M2" s="606"/>
      <c r="N2" s="607" t="s">
        <v>898</v>
      </c>
      <c r="O2" s="608"/>
      <c r="P2" s="608"/>
      <c r="Q2" s="609" t="s">
        <v>897</v>
      </c>
      <c r="R2" s="609"/>
      <c r="S2" s="756" t="s">
        <v>159</v>
      </c>
      <c r="T2" s="757"/>
      <c r="U2" s="757"/>
      <c r="V2" s="757"/>
      <c r="W2" s="757"/>
      <c r="X2" s="758"/>
      <c r="Y2" s="40" t="s">
        <v>160</v>
      </c>
      <c r="Z2" s="613" t="s">
        <v>689</v>
      </c>
      <c r="AA2" s="614"/>
      <c r="AB2" s="614"/>
      <c r="AC2" s="615" t="s">
        <v>690</v>
      </c>
      <c r="AD2" s="615"/>
      <c r="AE2" s="615"/>
    </row>
    <row r="3" spans="1:31" s="142" customFormat="1" ht="153.6" customHeight="1">
      <c r="A3" s="56" t="s">
        <v>773</v>
      </c>
      <c r="B3" s="56" t="s">
        <v>774</v>
      </c>
      <c r="C3" s="56" t="s">
        <v>775</v>
      </c>
      <c r="D3" s="56" t="s">
        <v>776</v>
      </c>
      <c r="E3" s="56" t="s">
        <v>777</v>
      </c>
      <c r="F3" s="56" t="s">
        <v>778</v>
      </c>
      <c r="G3" s="56" t="s">
        <v>779</v>
      </c>
      <c r="H3" s="56" t="s">
        <v>780</v>
      </c>
      <c r="I3" s="56" t="s">
        <v>781</v>
      </c>
      <c r="J3" s="56" t="s">
        <v>782</v>
      </c>
      <c r="K3" s="56" t="s">
        <v>783</v>
      </c>
      <c r="L3" s="57" t="s">
        <v>784</v>
      </c>
      <c r="M3" s="56" t="s">
        <v>785</v>
      </c>
      <c r="N3" s="86" t="s">
        <v>786</v>
      </c>
      <c r="O3" s="50" t="s">
        <v>787</v>
      </c>
      <c r="P3" s="50" t="s">
        <v>788</v>
      </c>
      <c r="Q3" s="50" t="s">
        <v>789</v>
      </c>
      <c r="R3" s="50" t="s">
        <v>790</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1" customFormat="1" ht="49.95" customHeight="1">
      <c r="A4" s="144">
        <v>1</v>
      </c>
      <c r="B4" s="147">
        <f>'步驟1. 先填【114-1申請總表】第8列之B欄至CN欄'!G21</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t="s">
        <v>791</v>
      </c>
      <c r="P4" s="166" t="s">
        <v>791</v>
      </c>
      <c r="Q4" s="166" t="s">
        <v>791</v>
      </c>
      <c r="R4" s="166" t="s">
        <v>791</v>
      </c>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先填【114-1申請總表】第8列之B欄至CN欄'!$N$21="弱勢家庭子女",'步驟1. 先填【114-1申請總表】第8列之B欄至CN欄'!$N$21="弱勢家庭身障學生或身障人士子女")),U4*(G4=0)),"1","0")</f>
        <v>0</v>
      </c>
      <c r="W4" s="148" t="str">
        <f t="shared" ref="W4:W22" si="3">IF(U4*V4,"Y","N")</f>
        <v>N</v>
      </c>
      <c r="X4" s="745">
        <f>COUNTIF(U4:U22,"1")</f>
        <v>1</v>
      </c>
      <c r="Y4" s="623">
        <f>'步驟1. 先填【114-1申請總表】第8列之B欄至CN欄'!N21</f>
        <v>0</v>
      </c>
      <c r="Z4" s="762">
        <f>SUM(N23:P23)</f>
        <v>0</v>
      </c>
      <c r="AA4" s="762">
        <f>SUM(O23+AB4+Q23)</f>
        <v>0</v>
      </c>
      <c r="AB4" s="762">
        <f>O23/0.02095</f>
        <v>0</v>
      </c>
      <c r="AC4" s="759"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59"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59"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59"/>
      <c r="L5" s="166"/>
      <c r="M5" s="143"/>
      <c r="N5" s="166"/>
      <c r="O5" s="166" t="s">
        <v>791</v>
      </c>
      <c r="P5" s="166" t="s">
        <v>791</v>
      </c>
      <c r="Q5" s="166" t="s">
        <v>791</v>
      </c>
      <c r="R5" s="166" t="s">
        <v>791</v>
      </c>
      <c r="S5" s="148" t="str">
        <f t="shared" si="0"/>
        <v>1</v>
      </c>
      <c r="T5" s="148" t="str">
        <f t="shared" si="1"/>
        <v>1</v>
      </c>
      <c r="U5" s="148" t="str">
        <f t="shared" si="2"/>
        <v>0</v>
      </c>
      <c r="V5" s="148" t="str">
        <f t="shared" ref="V5:V22" si="4">IF(AND(U5*(G5=0),(A5&gt;0)*(A5&lt;=28)),"1","0")</f>
        <v>0</v>
      </c>
      <c r="W5" s="148" t="str">
        <f t="shared" si="3"/>
        <v>N</v>
      </c>
      <c r="X5" s="746"/>
      <c r="Y5" s="624"/>
      <c r="Z5" s="762"/>
      <c r="AA5" s="762"/>
      <c r="AB5" s="762"/>
      <c r="AC5" s="759"/>
      <c r="AD5" s="759"/>
      <c r="AE5" s="759"/>
    </row>
    <row r="6" spans="1:31" s="161" customFormat="1" ht="49.95" customHeight="1">
      <c r="A6" s="143"/>
      <c r="B6" s="114"/>
      <c r="C6" s="114"/>
      <c r="D6" s="114"/>
      <c r="E6" s="114"/>
      <c r="F6" s="114"/>
      <c r="G6" s="114">
        <v>0</v>
      </c>
      <c r="H6" s="114">
        <v>0</v>
      </c>
      <c r="I6" s="114"/>
      <c r="J6" s="114"/>
      <c r="K6" s="159"/>
      <c r="L6" s="166"/>
      <c r="M6" s="143"/>
      <c r="N6" s="166"/>
      <c r="O6" s="166" t="s">
        <v>791</v>
      </c>
      <c r="P6" s="166" t="s">
        <v>791</v>
      </c>
      <c r="Q6" s="166" t="s">
        <v>791</v>
      </c>
      <c r="R6" s="166" t="s">
        <v>791</v>
      </c>
      <c r="S6" s="148" t="str">
        <f t="shared" si="0"/>
        <v>1</v>
      </c>
      <c r="T6" s="148" t="str">
        <f t="shared" si="1"/>
        <v>1</v>
      </c>
      <c r="U6" s="148" t="str">
        <f t="shared" si="2"/>
        <v>0</v>
      </c>
      <c r="V6" s="148" t="str">
        <f t="shared" si="4"/>
        <v>0</v>
      </c>
      <c r="W6" s="148" t="str">
        <f t="shared" si="3"/>
        <v>N</v>
      </c>
      <c r="X6" s="746"/>
      <c r="Y6" s="624"/>
      <c r="Z6" s="762"/>
      <c r="AA6" s="762"/>
      <c r="AB6" s="762"/>
      <c r="AC6" s="759"/>
      <c r="AD6" s="759"/>
      <c r="AE6" s="759"/>
    </row>
    <row r="7" spans="1:31" s="161" customFormat="1" ht="49.95" customHeight="1">
      <c r="A7" s="143"/>
      <c r="B7" s="114"/>
      <c r="C7" s="114"/>
      <c r="D7" s="114"/>
      <c r="E7" s="114"/>
      <c r="F7" s="114"/>
      <c r="G7" s="114">
        <v>0</v>
      </c>
      <c r="H7" s="114">
        <v>0</v>
      </c>
      <c r="I7" s="114"/>
      <c r="J7" s="114"/>
      <c r="K7" s="159"/>
      <c r="L7" s="166"/>
      <c r="M7" s="143"/>
      <c r="N7" s="166"/>
      <c r="O7" s="166" t="s">
        <v>791</v>
      </c>
      <c r="P7" s="166" t="s">
        <v>791</v>
      </c>
      <c r="Q7" s="166" t="s">
        <v>791</v>
      </c>
      <c r="R7" s="166" t="s">
        <v>791</v>
      </c>
      <c r="S7" s="148" t="str">
        <f t="shared" si="0"/>
        <v>1</v>
      </c>
      <c r="T7" s="148" t="str">
        <f t="shared" si="1"/>
        <v>1</v>
      </c>
      <c r="U7" s="148" t="str">
        <f t="shared" si="2"/>
        <v>0</v>
      </c>
      <c r="V7" s="148" t="str">
        <f t="shared" si="4"/>
        <v>0</v>
      </c>
      <c r="W7" s="148" t="str">
        <f t="shared" si="3"/>
        <v>N</v>
      </c>
      <c r="X7" s="746"/>
      <c r="Y7" s="624"/>
      <c r="Z7" s="762"/>
      <c r="AA7" s="762"/>
      <c r="AB7" s="762"/>
      <c r="AC7" s="759"/>
      <c r="AD7" s="759"/>
      <c r="AE7" s="759"/>
    </row>
    <row r="8" spans="1:31" s="161" customFormat="1" ht="49.95" customHeight="1">
      <c r="A8" s="143"/>
      <c r="B8" s="114"/>
      <c r="C8" s="114"/>
      <c r="D8" s="114"/>
      <c r="E8" s="114"/>
      <c r="F8" s="114"/>
      <c r="G8" s="114">
        <v>0</v>
      </c>
      <c r="H8" s="114">
        <v>0</v>
      </c>
      <c r="I8" s="114"/>
      <c r="J8" s="114"/>
      <c r="K8" s="159"/>
      <c r="L8" s="166"/>
      <c r="M8" s="143"/>
      <c r="N8" s="166"/>
      <c r="O8" s="166" t="s">
        <v>791</v>
      </c>
      <c r="P8" s="166" t="s">
        <v>791</v>
      </c>
      <c r="Q8" s="166" t="s">
        <v>791</v>
      </c>
      <c r="R8" s="166" t="s">
        <v>791</v>
      </c>
      <c r="S8" s="148" t="str">
        <f t="shared" si="0"/>
        <v>1</v>
      </c>
      <c r="T8" s="148" t="str">
        <f t="shared" si="1"/>
        <v>1</v>
      </c>
      <c r="U8" s="148" t="str">
        <f t="shared" si="2"/>
        <v>0</v>
      </c>
      <c r="V8" s="148" t="str">
        <f t="shared" si="4"/>
        <v>0</v>
      </c>
      <c r="W8" s="148" t="str">
        <f t="shared" si="3"/>
        <v>N</v>
      </c>
      <c r="X8" s="746"/>
      <c r="Y8" s="624"/>
      <c r="Z8" s="762"/>
      <c r="AA8" s="762"/>
      <c r="AB8" s="762"/>
      <c r="AC8" s="759"/>
      <c r="AD8" s="759"/>
      <c r="AE8" s="759"/>
    </row>
    <row r="9" spans="1:31" s="161" customFormat="1" ht="49.95" customHeight="1">
      <c r="A9" s="143"/>
      <c r="B9" s="114"/>
      <c r="C9" s="114"/>
      <c r="D9" s="114"/>
      <c r="E9" s="114"/>
      <c r="F9" s="114"/>
      <c r="G9" s="114">
        <v>0</v>
      </c>
      <c r="H9" s="114">
        <v>0</v>
      </c>
      <c r="I9" s="114"/>
      <c r="J9" s="114"/>
      <c r="K9" s="159"/>
      <c r="L9" s="166"/>
      <c r="M9" s="143"/>
      <c r="N9" s="166"/>
      <c r="O9" s="166" t="s">
        <v>791</v>
      </c>
      <c r="P9" s="166" t="s">
        <v>791</v>
      </c>
      <c r="Q9" s="166" t="s">
        <v>791</v>
      </c>
      <c r="R9" s="166" t="s">
        <v>791</v>
      </c>
      <c r="S9" s="148" t="str">
        <f t="shared" si="0"/>
        <v>1</v>
      </c>
      <c r="T9" s="148" t="str">
        <f t="shared" si="1"/>
        <v>1</v>
      </c>
      <c r="U9" s="148" t="str">
        <f t="shared" si="2"/>
        <v>0</v>
      </c>
      <c r="V9" s="148" t="str">
        <f t="shared" si="4"/>
        <v>0</v>
      </c>
      <c r="W9" s="148" t="str">
        <f t="shared" si="3"/>
        <v>N</v>
      </c>
      <c r="X9" s="746"/>
      <c r="Y9" s="624"/>
      <c r="Z9" s="762"/>
      <c r="AA9" s="762"/>
      <c r="AB9" s="762"/>
      <c r="AC9" s="759"/>
      <c r="AD9" s="759"/>
      <c r="AE9" s="759"/>
    </row>
    <row r="10" spans="1:31" s="161" customFormat="1" ht="49.95" customHeight="1">
      <c r="A10" s="143"/>
      <c r="B10" s="114"/>
      <c r="C10" s="114"/>
      <c r="D10" s="114"/>
      <c r="E10" s="114"/>
      <c r="F10" s="114"/>
      <c r="G10" s="114">
        <v>0</v>
      </c>
      <c r="H10" s="114">
        <v>0</v>
      </c>
      <c r="I10" s="114"/>
      <c r="J10" s="114"/>
      <c r="K10" s="159"/>
      <c r="L10" s="166"/>
      <c r="M10" s="143"/>
      <c r="N10" s="166"/>
      <c r="O10" s="166" t="s">
        <v>791</v>
      </c>
      <c r="P10" s="166" t="s">
        <v>791</v>
      </c>
      <c r="Q10" s="166" t="s">
        <v>791</v>
      </c>
      <c r="R10" s="166" t="s">
        <v>791</v>
      </c>
      <c r="S10" s="148" t="str">
        <f t="shared" si="0"/>
        <v>1</v>
      </c>
      <c r="T10" s="148" t="str">
        <f t="shared" si="1"/>
        <v>1</v>
      </c>
      <c r="U10" s="148" t="str">
        <f t="shared" si="2"/>
        <v>0</v>
      </c>
      <c r="V10" s="148" t="str">
        <f t="shared" si="4"/>
        <v>0</v>
      </c>
      <c r="W10" s="148" t="str">
        <f t="shared" si="3"/>
        <v>N</v>
      </c>
      <c r="X10" s="746"/>
      <c r="Y10" s="624"/>
      <c r="Z10" s="762"/>
      <c r="AA10" s="762"/>
      <c r="AB10" s="762"/>
      <c r="AC10" s="759"/>
      <c r="AD10" s="759"/>
      <c r="AE10" s="759"/>
    </row>
    <row r="11" spans="1:31" s="161" customFormat="1" ht="49.95" customHeight="1">
      <c r="A11" s="143"/>
      <c r="B11" s="114"/>
      <c r="C11" s="114"/>
      <c r="D11" s="114"/>
      <c r="E11" s="114"/>
      <c r="F11" s="114"/>
      <c r="G11" s="114">
        <v>0</v>
      </c>
      <c r="H11" s="114">
        <v>0</v>
      </c>
      <c r="I11" s="114"/>
      <c r="J11" s="114"/>
      <c r="K11" s="159"/>
      <c r="L11" s="166"/>
      <c r="M11" s="143"/>
      <c r="N11" s="166"/>
      <c r="O11" s="166" t="s">
        <v>791</v>
      </c>
      <c r="P11" s="166" t="s">
        <v>791</v>
      </c>
      <c r="Q11" s="166" t="s">
        <v>791</v>
      </c>
      <c r="R11" s="166" t="s">
        <v>791</v>
      </c>
      <c r="S11" s="148" t="str">
        <f t="shared" si="0"/>
        <v>1</v>
      </c>
      <c r="T11" s="148" t="str">
        <f t="shared" si="1"/>
        <v>1</v>
      </c>
      <c r="U11" s="148" t="str">
        <f t="shared" si="2"/>
        <v>0</v>
      </c>
      <c r="V11" s="148" t="str">
        <f t="shared" si="4"/>
        <v>0</v>
      </c>
      <c r="W11" s="148" t="str">
        <f t="shared" si="3"/>
        <v>N</v>
      </c>
      <c r="X11" s="746"/>
      <c r="Y11" s="624"/>
      <c r="Z11" s="762"/>
      <c r="AA11" s="762"/>
      <c r="AB11" s="762"/>
      <c r="AC11" s="759"/>
      <c r="AD11" s="759"/>
      <c r="AE11" s="759"/>
    </row>
    <row r="12" spans="1:31" s="161" customFormat="1" ht="49.95" customHeight="1">
      <c r="A12" s="143"/>
      <c r="B12" s="114"/>
      <c r="C12" s="114"/>
      <c r="D12" s="114"/>
      <c r="E12" s="114"/>
      <c r="F12" s="114"/>
      <c r="G12" s="114">
        <v>0</v>
      </c>
      <c r="H12" s="114">
        <v>0</v>
      </c>
      <c r="I12" s="114"/>
      <c r="J12" s="114"/>
      <c r="K12" s="159"/>
      <c r="L12" s="166"/>
      <c r="M12" s="143"/>
      <c r="N12" s="166"/>
      <c r="O12" s="166" t="s">
        <v>791</v>
      </c>
      <c r="P12" s="166" t="s">
        <v>791</v>
      </c>
      <c r="Q12" s="166" t="s">
        <v>791</v>
      </c>
      <c r="R12" s="166" t="s">
        <v>791</v>
      </c>
      <c r="S12" s="148" t="str">
        <f t="shared" si="0"/>
        <v>1</v>
      </c>
      <c r="T12" s="148" t="str">
        <f t="shared" si="1"/>
        <v>1</v>
      </c>
      <c r="U12" s="148" t="str">
        <f t="shared" si="2"/>
        <v>0</v>
      </c>
      <c r="V12" s="148" t="str">
        <f t="shared" si="4"/>
        <v>0</v>
      </c>
      <c r="W12" s="148" t="str">
        <f t="shared" si="3"/>
        <v>N</v>
      </c>
      <c r="X12" s="746"/>
      <c r="Y12" s="624"/>
      <c r="Z12" s="762"/>
      <c r="AA12" s="762"/>
      <c r="AB12" s="762"/>
      <c r="AC12" s="759"/>
      <c r="AD12" s="759"/>
      <c r="AE12" s="759"/>
    </row>
    <row r="13" spans="1:31" s="161" customFormat="1" ht="49.95" customHeight="1">
      <c r="A13" s="143"/>
      <c r="B13" s="114"/>
      <c r="C13" s="114"/>
      <c r="D13" s="114"/>
      <c r="E13" s="114"/>
      <c r="F13" s="114"/>
      <c r="G13" s="114">
        <v>0</v>
      </c>
      <c r="H13" s="114">
        <v>0</v>
      </c>
      <c r="I13" s="114"/>
      <c r="J13" s="114"/>
      <c r="K13" s="159"/>
      <c r="L13" s="166"/>
      <c r="M13" s="143"/>
      <c r="N13" s="166"/>
      <c r="O13" s="166" t="s">
        <v>791</v>
      </c>
      <c r="P13" s="166" t="s">
        <v>791</v>
      </c>
      <c r="Q13" s="166" t="s">
        <v>791</v>
      </c>
      <c r="R13" s="166" t="s">
        <v>791</v>
      </c>
      <c r="S13" s="148" t="str">
        <f t="shared" si="0"/>
        <v>1</v>
      </c>
      <c r="T13" s="148" t="str">
        <f t="shared" si="1"/>
        <v>1</v>
      </c>
      <c r="U13" s="148" t="str">
        <f t="shared" si="2"/>
        <v>0</v>
      </c>
      <c r="V13" s="148" t="str">
        <f t="shared" si="4"/>
        <v>0</v>
      </c>
      <c r="W13" s="148" t="str">
        <f t="shared" si="3"/>
        <v>N</v>
      </c>
      <c r="X13" s="746"/>
      <c r="Y13" s="624"/>
      <c r="Z13" s="762"/>
      <c r="AA13" s="762"/>
      <c r="AB13" s="762"/>
      <c r="AC13" s="759"/>
      <c r="AD13" s="759"/>
      <c r="AE13" s="759"/>
    </row>
    <row r="14" spans="1:31" s="161" customFormat="1" ht="49.95" customHeight="1">
      <c r="A14" s="143"/>
      <c r="B14" s="114"/>
      <c r="C14" s="114"/>
      <c r="D14" s="114"/>
      <c r="E14" s="114"/>
      <c r="F14" s="114"/>
      <c r="G14" s="114">
        <v>0</v>
      </c>
      <c r="H14" s="114">
        <v>0</v>
      </c>
      <c r="I14" s="114"/>
      <c r="J14" s="114"/>
      <c r="K14" s="159"/>
      <c r="L14" s="166"/>
      <c r="M14" s="143"/>
      <c r="N14" s="166"/>
      <c r="O14" s="166" t="s">
        <v>791</v>
      </c>
      <c r="P14" s="166" t="s">
        <v>791</v>
      </c>
      <c r="Q14" s="166" t="s">
        <v>791</v>
      </c>
      <c r="R14" s="166" t="s">
        <v>791</v>
      </c>
      <c r="S14" s="148" t="str">
        <f t="shared" si="0"/>
        <v>1</v>
      </c>
      <c r="T14" s="148" t="str">
        <f t="shared" si="1"/>
        <v>1</v>
      </c>
      <c r="U14" s="148" t="str">
        <f t="shared" si="2"/>
        <v>0</v>
      </c>
      <c r="V14" s="148" t="str">
        <f t="shared" si="4"/>
        <v>0</v>
      </c>
      <c r="W14" s="148" t="str">
        <f t="shared" si="3"/>
        <v>N</v>
      </c>
      <c r="X14" s="746"/>
      <c r="Y14" s="624"/>
      <c r="Z14" s="762"/>
      <c r="AA14" s="762"/>
      <c r="AB14" s="762"/>
      <c r="AC14" s="759"/>
      <c r="AD14" s="759"/>
      <c r="AE14" s="759"/>
    </row>
    <row r="15" spans="1:31" s="161" customFormat="1" ht="49.95" customHeight="1">
      <c r="A15" s="143"/>
      <c r="B15" s="114"/>
      <c r="C15" s="114"/>
      <c r="D15" s="114"/>
      <c r="E15" s="114"/>
      <c r="F15" s="114"/>
      <c r="G15" s="114">
        <v>0</v>
      </c>
      <c r="H15" s="114">
        <v>0</v>
      </c>
      <c r="I15" s="114"/>
      <c r="J15" s="114"/>
      <c r="K15" s="159"/>
      <c r="L15" s="166"/>
      <c r="M15" s="143"/>
      <c r="N15" s="166"/>
      <c r="O15" s="166" t="s">
        <v>791</v>
      </c>
      <c r="P15" s="166" t="s">
        <v>791</v>
      </c>
      <c r="Q15" s="166" t="s">
        <v>791</v>
      </c>
      <c r="R15" s="166" t="s">
        <v>791</v>
      </c>
      <c r="S15" s="148" t="str">
        <f t="shared" si="0"/>
        <v>1</v>
      </c>
      <c r="T15" s="148" t="str">
        <f t="shared" si="1"/>
        <v>1</v>
      </c>
      <c r="U15" s="148" t="str">
        <f t="shared" si="2"/>
        <v>0</v>
      </c>
      <c r="V15" s="148" t="str">
        <f t="shared" si="4"/>
        <v>0</v>
      </c>
      <c r="W15" s="148" t="str">
        <f t="shared" si="3"/>
        <v>N</v>
      </c>
      <c r="X15" s="746"/>
      <c r="Y15" s="624"/>
      <c r="Z15" s="762"/>
      <c r="AA15" s="762"/>
      <c r="AB15" s="762"/>
      <c r="AC15" s="759"/>
      <c r="AD15" s="759"/>
      <c r="AE15" s="759"/>
    </row>
    <row r="16" spans="1:31" s="161" customFormat="1" ht="49.95" customHeight="1">
      <c r="A16" s="143"/>
      <c r="B16" s="114"/>
      <c r="C16" s="114"/>
      <c r="D16" s="114"/>
      <c r="E16" s="114"/>
      <c r="F16" s="114"/>
      <c r="G16" s="114">
        <v>0</v>
      </c>
      <c r="H16" s="114">
        <v>0</v>
      </c>
      <c r="I16" s="114"/>
      <c r="J16" s="114"/>
      <c r="K16" s="159"/>
      <c r="L16" s="166"/>
      <c r="M16" s="143"/>
      <c r="N16" s="166"/>
      <c r="O16" s="166" t="s">
        <v>791</v>
      </c>
      <c r="P16" s="166" t="s">
        <v>791</v>
      </c>
      <c r="Q16" s="166" t="s">
        <v>791</v>
      </c>
      <c r="R16" s="166" t="s">
        <v>791</v>
      </c>
      <c r="S16" s="148" t="str">
        <f t="shared" si="0"/>
        <v>1</v>
      </c>
      <c r="T16" s="148" t="str">
        <f t="shared" si="1"/>
        <v>1</v>
      </c>
      <c r="U16" s="148" t="str">
        <f t="shared" si="2"/>
        <v>0</v>
      </c>
      <c r="V16" s="148" t="str">
        <f t="shared" si="4"/>
        <v>0</v>
      </c>
      <c r="W16" s="148" t="str">
        <f t="shared" si="3"/>
        <v>N</v>
      </c>
      <c r="X16" s="746"/>
      <c r="Y16" s="624"/>
      <c r="Z16" s="762"/>
      <c r="AA16" s="762"/>
      <c r="AB16" s="762"/>
      <c r="AC16" s="759"/>
      <c r="AD16" s="759"/>
      <c r="AE16" s="759"/>
    </row>
    <row r="17" spans="1:31" s="161" customFormat="1" ht="49.95" customHeight="1">
      <c r="A17" s="143"/>
      <c r="B17" s="114"/>
      <c r="C17" s="114"/>
      <c r="D17" s="114"/>
      <c r="E17" s="114"/>
      <c r="F17" s="114"/>
      <c r="G17" s="114">
        <v>0</v>
      </c>
      <c r="H17" s="114">
        <v>0</v>
      </c>
      <c r="I17" s="114"/>
      <c r="J17" s="114"/>
      <c r="K17" s="159"/>
      <c r="L17" s="166"/>
      <c r="M17" s="143"/>
      <c r="N17" s="166"/>
      <c r="O17" s="166" t="s">
        <v>791</v>
      </c>
      <c r="P17" s="166" t="s">
        <v>791</v>
      </c>
      <c r="Q17" s="166" t="s">
        <v>791</v>
      </c>
      <c r="R17" s="166" t="s">
        <v>791</v>
      </c>
      <c r="S17" s="148" t="str">
        <f t="shared" si="0"/>
        <v>1</v>
      </c>
      <c r="T17" s="148" t="str">
        <f t="shared" si="1"/>
        <v>1</v>
      </c>
      <c r="U17" s="148" t="str">
        <f t="shared" si="2"/>
        <v>0</v>
      </c>
      <c r="V17" s="148" t="str">
        <f t="shared" si="4"/>
        <v>0</v>
      </c>
      <c r="W17" s="148" t="str">
        <f t="shared" si="3"/>
        <v>N</v>
      </c>
      <c r="X17" s="746"/>
      <c r="Y17" s="624"/>
      <c r="Z17" s="762"/>
      <c r="AA17" s="762"/>
      <c r="AB17" s="762"/>
      <c r="AC17" s="759"/>
      <c r="AD17" s="759"/>
      <c r="AE17" s="759"/>
    </row>
    <row r="18" spans="1:31" s="161" customFormat="1" ht="49.95" customHeight="1">
      <c r="A18" s="143"/>
      <c r="B18" s="114"/>
      <c r="C18" s="114"/>
      <c r="D18" s="114"/>
      <c r="E18" s="114"/>
      <c r="F18" s="114"/>
      <c r="G18" s="114">
        <v>0</v>
      </c>
      <c r="H18" s="114">
        <v>0</v>
      </c>
      <c r="I18" s="114"/>
      <c r="J18" s="114"/>
      <c r="K18" s="159"/>
      <c r="L18" s="166"/>
      <c r="M18" s="143"/>
      <c r="N18" s="166"/>
      <c r="O18" s="166" t="s">
        <v>791</v>
      </c>
      <c r="P18" s="166" t="s">
        <v>791</v>
      </c>
      <c r="Q18" s="166" t="s">
        <v>791</v>
      </c>
      <c r="R18" s="166" t="s">
        <v>791</v>
      </c>
      <c r="S18" s="148" t="str">
        <f t="shared" si="0"/>
        <v>1</v>
      </c>
      <c r="T18" s="148" t="str">
        <f t="shared" si="1"/>
        <v>1</v>
      </c>
      <c r="U18" s="148" t="str">
        <f t="shared" si="2"/>
        <v>0</v>
      </c>
      <c r="V18" s="148" t="str">
        <f t="shared" si="4"/>
        <v>0</v>
      </c>
      <c r="W18" s="148" t="str">
        <f t="shared" si="3"/>
        <v>N</v>
      </c>
      <c r="X18" s="746"/>
      <c r="Y18" s="624"/>
      <c r="Z18" s="762"/>
      <c r="AA18" s="762"/>
      <c r="AB18" s="762"/>
      <c r="AC18" s="759"/>
      <c r="AD18" s="759"/>
      <c r="AE18" s="759"/>
    </row>
    <row r="19" spans="1:31" s="161" customFormat="1" ht="49.95" customHeight="1">
      <c r="A19" s="143"/>
      <c r="B19" s="114"/>
      <c r="C19" s="114"/>
      <c r="D19" s="114"/>
      <c r="E19" s="114"/>
      <c r="F19" s="114"/>
      <c r="G19" s="114">
        <v>0</v>
      </c>
      <c r="H19" s="114">
        <v>0</v>
      </c>
      <c r="I19" s="114"/>
      <c r="J19" s="114"/>
      <c r="K19" s="159"/>
      <c r="L19" s="166"/>
      <c r="M19" s="143"/>
      <c r="N19" s="166"/>
      <c r="O19" s="166" t="s">
        <v>791</v>
      </c>
      <c r="P19" s="166" t="s">
        <v>791</v>
      </c>
      <c r="Q19" s="166" t="s">
        <v>791</v>
      </c>
      <c r="R19" s="166" t="s">
        <v>791</v>
      </c>
      <c r="S19" s="148" t="str">
        <f t="shared" si="0"/>
        <v>1</v>
      </c>
      <c r="T19" s="148" t="str">
        <f t="shared" si="1"/>
        <v>1</v>
      </c>
      <c r="U19" s="148" t="str">
        <f t="shared" si="2"/>
        <v>0</v>
      </c>
      <c r="V19" s="148" t="str">
        <f t="shared" si="4"/>
        <v>0</v>
      </c>
      <c r="W19" s="148" t="str">
        <f t="shared" si="3"/>
        <v>N</v>
      </c>
      <c r="X19" s="746"/>
      <c r="Y19" s="624"/>
      <c r="Z19" s="762"/>
      <c r="AA19" s="762"/>
      <c r="AB19" s="762"/>
      <c r="AC19" s="759"/>
      <c r="AD19" s="759"/>
      <c r="AE19" s="759"/>
    </row>
    <row r="20" spans="1:31" s="161" customFormat="1" ht="49.95" customHeight="1">
      <c r="A20" s="143"/>
      <c r="B20" s="114"/>
      <c r="C20" s="114"/>
      <c r="D20" s="114"/>
      <c r="E20" s="114"/>
      <c r="F20" s="114"/>
      <c r="G20" s="114">
        <v>0</v>
      </c>
      <c r="H20" s="114">
        <v>0</v>
      </c>
      <c r="I20" s="114"/>
      <c r="J20" s="114"/>
      <c r="K20" s="159"/>
      <c r="L20" s="166"/>
      <c r="M20" s="143"/>
      <c r="N20" s="166"/>
      <c r="O20" s="166" t="s">
        <v>791</v>
      </c>
      <c r="P20" s="166" t="s">
        <v>791</v>
      </c>
      <c r="Q20" s="166" t="s">
        <v>791</v>
      </c>
      <c r="R20" s="166" t="s">
        <v>791</v>
      </c>
      <c r="S20" s="148" t="str">
        <f t="shared" si="0"/>
        <v>1</v>
      </c>
      <c r="T20" s="148" t="str">
        <f t="shared" si="1"/>
        <v>1</v>
      </c>
      <c r="U20" s="148" t="str">
        <f t="shared" si="2"/>
        <v>0</v>
      </c>
      <c r="V20" s="148" t="str">
        <f t="shared" si="4"/>
        <v>0</v>
      </c>
      <c r="W20" s="148" t="str">
        <f t="shared" si="3"/>
        <v>N</v>
      </c>
      <c r="X20" s="746"/>
      <c r="Y20" s="624"/>
      <c r="Z20" s="762"/>
      <c r="AA20" s="762"/>
      <c r="AB20" s="762"/>
      <c r="AC20" s="759"/>
      <c r="AD20" s="759"/>
      <c r="AE20" s="759"/>
    </row>
    <row r="21" spans="1:31" s="161" customFormat="1" ht="49.95" customHeight="1">
      <c r="A21" s="143"/>
      <c r="B21" s="114"/>
      <c r="C21" s="114"/>
      <c r="D21" s="114"/>
      <c r="E21" s="114"/>
      <c r="F21" s="114"/>
      <c r="G21" s="114">
        <v>0</v>
      </c>
      <c r="H21" s="114">
        <v>0</v>
      </c>
      <c r="I21" s="114"/>
      <c r="J21" s="114"/>
      <c r="K21" s="159"/>
      <c r="L21" s="166"/>
      <c r="M21" s="143"/>
      <c r="N21" s="166"/>
      <c r="O21" s="166" t="s">
        <v>791</v>
      </c>
      <c r="P21" s="166" t="s">
        <v>791</v>
      </c>
      <c r="Q21" s="166" t="s">
        <v>791</v>
      </c>
      <c r="R21" s="166" t="s">
        <v>791</v>
      </c>
      <c r="S21" s="148" t="str">
        <f t="shared" si="0"/>
        <v>1</v>
      </c>
      <c r="T21" s="148" t="str">
        <f t="shared" si="1"/>
        <v>1</v>
      </c>
      <c r="U21" s="148" t="str">
        <f t="shared" si="2"/>
        <v>0</v>
      </c>
      <c r="V21" s="148" t="str">
        <f t="shared" si="4"/>
        <v>0</v>
      </c>
      <c r="W21" s="148" t="str">
        <f t="shared" si="3"/>
        <v>N</v>
      </c>
      <c r="X21" s="746"/>
      <c r="Y21" s="624"/>
      <c r="Z21" s="762"/>
      <c r="AA21" s="762"/>
      <c r="AB21" s="762"/>
      <c r="AC21" s="759"/>
      <c r="AD21" s="759"/>
      <c r="AE21" s="759"/>
    </row>
    <row r="22" spans="1:31" s="161" customFormat="1" ht="49.95" customHeight="1">
      <c r="A22" s="143"/>
      <c r="B22" s="114"/>
      <c r="C22" s="114"/>
      <c r="D22" s="114"/>
      <c r="E22" s="114"/>
      <c r="F22" s="114"/>
      <c r="G22" s="114">
        <v>0</v>
      </c>
      <c r="H22" s="114">
        <v>0</v>
      </c>
      <c r="I22" s="114"/>
      <c r="J22" s="114"/>
      <c r="K22" s="159"/>
      <c r="L22" s="166"/>
      <c r="M22" s="143"/>
      <c r="N22" s="166"/>
      <c r="O22" s="166" t="s">
        <v>791</v>
      </c>
      <c r="P22" s="166" t="s">
        <v>791</v>
      </c>
      <c r="Q22" s="166" t="s">
        <v>791</v>
      </c>
      <c r="R22" s="166" t="s">
        <v>791</v>
      </c>
      <c r="S22" s="148" t="str">
        <f t="shared" si="0"/>
        <v>1</v>
      </c>
      <c r="T22" s="148" t="str">
        <f t="shared" si="1"/>
        <v>1</v>
      </c>
      <c r="U22" s="148" t="str">
        <f t="shared" si="2"/>
        <v>0</v>
      </c>
      <c r="V22" s="148" t="str">
        <f t="shared" si="4"/>
        <v>0</v>
      </c>
      <c r="W22" s="148" t="str">
        <f t="shared" si="3"/>
        <v>N</v>
      </c>
      <c r="X22" s="747"/>
      <c r="Y22" s="625"/>
      <c r="Z22" s="762"/>
      <c r="AA22" s="762"/>
      <c r="AB22" s="762"/>
      <c r="AC22" s="759"/>
      <c r="AD22" s="759"/>
      <c r="AE22" s="759"/>
    </row>
    <row r="23" spans="1:31" s="162" customFormat="1" ht="49.95" customHeight="1">
      <c r="A23" s="760" t="s">
        <v>792</v>
      </c>
      <c r="B23" s="761"/>
      <c r="C23" s="761"/>
      <c r="D23" s="761"/>
      <c r="E23" s="761"/>
      <c r="F23" s="761"/>
      <c r="G23" s="761"/>
      <c r="H23" s="761"/>
      <c r="I23" s="761"/>
      <c r="J23" s="761"/>
      <c r="K23" s="761"/>
      <c r="L23" s="761"/>
      <c r="M23" s="761"/>
      <c r="N23" s="160">
        <f>SUM(N4:N22)</f>
        <v>0</v>
      </c>
      <c r="O23" s="160">
        <f>SUM(O4:O22)</f>
        <v>0</v>
      </c>
      <c r="P23" s="160">
        <f>SUM(P4:P22)</f>
        <v>0</v>
      </c>
      <c r="Q23" s="160">
        <f>SUM(Q4:Q22)</f>
        <v>0</v>
      </c>
      <c r="R23" s="160">
        <f>SUM(R4:R22)</f>
        <v>0</v>
      </c>
      <c r="S23" s="149"/>
      <c r="T23" s="149"/>
      <c r="U23" s="149"/>
      <c r="V23" s="149"/>
      <c r="W23" s="150"/>
      <c r="X23" s="85">
        <f>X4</f>
        <v>1</v>
      </c>
      <c r="Y23" s="41">
        <f>Y4</f>
        <v>0</v>
      </c>
      <c r="Z23" s="762"/>
      <c r="AA23" s="762"/>
      <c r="AB23" s="762"/>
      <c r="AC23" s="759"/>
      <c r="AD23" s="759"/>
      <c r="AE23" s="759"/>
    </row>
    <row r="25" spans="1:31" s="156" customFormat="1" ht="18.45" customHeight="1">
      <c r="A25" s="151" t="s">
        <v>408</v>
      </c>
      <c r="B25" s="112"/>
      <c r="C25" s="9"/>
      <c r="D25" s="9"/>
      <c r="E25" s="9"/>
      <c r="F25" s="9"/>
      <c r="G25" s="9"/>
      <c r="H25" s="9"/>
      <c r="I25" s="9"/>
      <c r="J25" s="112"/>
      <c r="K25" s="119" t="s">
        <v>409</v>
      </c>
      <c r="L25" s="152"/>
      <c r="M25" s="9"/>
      <c r="N25" s="153"/>
      <c r="O25" s="153"/>
      <c r="P25" s="153"/>
      <c r="Q25" s="153"/>
      <c r="R25" s="153"/>
      <c r="S25" s="154"/>
      <c r="T25" s="154"/>
      <c r="U25" s="154"/>
      <c r="V25" s="154"/>
      <c r="W25" s="154"/>
      <c r="X25" s="154"/>
      <c r="Y25" s="155"/>
      <c r="Z25" s="155"/>
      <c r="AA25" s="155"/>
      <c r="AB25" s="155"/>
      <c r="AC25" s="155"/>
      <c r="AD25" s="155"/>
      <c r="AE25" s="155"/>
    </row>
    <row r="26" spans="1:31" s="156" customFormat="1" ht="19.8">
      <c r="A26" s="58">
        <v>1</v>
      </c>
      <c r="B26" s="59" t="s">
        <v>380</v>
      </c>
      <c r="C26" s="9"/>
      <c r="D26" s="9"/>
      <c r="E26" s="9"/>
      <c r="F26" s="9"/>
      <c r="G26" s="9"/>
      <c r="H26" s="9"/>
      <c r="I26" s="9"/>
      <c r="J26" s="112"/>
      <c r="K26" s="59" t="s">
        <v>410</v>
      </c>
      <c r="L26" s="136"/>
      <c r="M26" s="9"/>
      <c r="N26" s="153"/>
      <c r="O26" s="153"/>
      <c r="P26" s="153"/>
      <c r="Q26" s="153"/>
      <c r="R26" s="153"/>
      <c r="S26" s="154"/>
      <c r="T26" s="154"/>
      <c r="U26" s="154"/>
      <c r="V26" s="154"/>
      <c r="W26" s="154"/>
      <c r="X26" s="154"/>
      <c r="Y26" s="155"/>
      <c r="Z26" s="155"/>
      <c r="AA26" s="155"/>
      <c r="AB26" s="155"/>
      <c r="AC26" s="155"/>
      <c r="AD26" s="155"/>
      <c r="AE26" s="155"/>
    </row>
    <row r="27" spans="1:31" s="156" customFormat="1" ht="19.8">
      <c r="A27" s="58">
        <v>2</v>
      </c>
      <c r="B27" s="59" t="s">
        <v>381</v>
      </c>
      <c r="C27" s="9"/>
      <c r="D27" s="9"/>
      <c r="E27" s="9"/>
      <c r="F27" s="9"/>
      <c r="G27" s="9"/>
      <c r="H27" s="9"/>
      <c r="I27" s="9"/>
      <c r="J27" s="112"/>
      <c r="K27" s="59" t="s">
        <v>412</v>
      </c>
      <c r="L27" s="152"/>
      <c r="M27" s="9"/>
      <c r="N27" s="153"/>
      <c r="O27" s="153"/>
      <c r="P27" s="153"/>
      <c r="Q27" s="153"/>
      <c r="R27" s="153"/>
      <c r="S27" s="154"/>
      <c r="T27" s="154"/>
      <c r="U27" s="154"/>
      <c r="V27" s="154"/>
      <c r="W27" s="154"/>
      <c r="X27" s="154"/>
      <c r="Y27" s="155"/>
      <c r="Z27" s="155"/>
      <c r="AA27" s="155"/>
      <c r="AB27" s="155"/>
      <c r="AC27" s="155"/>
      <c r="AD27" s="155"/>
      <c r="AE27" s="155"/>
    </row>
    <row r="28" spans="1:31" s="156" customFormat="1" ht="39.6">
      <c r="A28" s="58">
        <v>3</v>
      </c>
      <c r="B28" s="59" t="s">
        <v>382</v>
      </c>
      <c r="C28" s="9"/>
      <c r="D28" s="9"/>
      <c r="E28" s="9"/>
      <c r="F28" s="9"/>
      <c r="G28" s="9"/>
      <c r="H28" s="9"/>
      <c r="I28" s="9"/>
      <c r="J28" s="112"/>
      <c r="K28" s="59" t="s">
        <v>413</v>
      </c>
      <c r="L28" s="152"/>
      <c r="M28" s="9"/>
      <c r="N28" s="153"/>
      <c r="O28" s="153"/>
      <c r="P28" s="153"/>
      <c r="Q28" s="153"/>
      <c r="R28" s="153"/>
      <c r="S28" s="154"/>
      <c r="T28" s="154"/>
      <c r="U28" s="154"/>
      <c r="V28" s="154"/>
      <c r="W28" s="154"/>
      <c r="X28" s="154"/>
      <c r="Y28" s="155"/>
      <c r="Z28" s="155"/>
      <c r="AA28" s="155"/>
      <c r="AB28" s="155"/>
      <c r="AC28" s="155"/>
      <c r="AD28" s="155"/>
      <c r="AE28" s="155"/>
    </row>
    <row r="29" spans="1:31" s="156" customFormat="1" ht="39.6">
      <c r="A29" s="58">
        <v>4</v>
      </c>
      <c r="B29" s="59" t="s">
        <v>383</v>
      </c>
      <c r="C29" s="9"/>
      <c r="D29" s="9"/>
      <c r="E29" s="9"/>
      <c r="F29" s="9"/>
      <c r="G29" s="9"/>
      <c r="H29" s="9"/>
      <c r="I29" s="9"/>
      <c r="J29" s="112"/>
      <c r="K29" s="59" t="s">
        <v>414</v>
      </c>
      <c r="L29" s="152"/>
      <c r="M29" s="9"/>
      <c r="N29" s="153"/>
      <c r="O29" s="153"/>
      <c r="P29" s="153"/>
      <c r="Q29" s="153"/>
      <c r="R29" s="153"/>
      <c r="S29" s="154"/>
      <c r="T29" s="154"/>
      <c r="U29" s="154"/>
      <c r="V29" s="154"/>
      <c r="W29" s="154"/>
      <c r="X29" s="154"/>
      <c r="Y29" s="155"/>
      <c r="Z29" s="155"/>
      <c r="AA29" s="155"/>
      <c r="AB29" s="155"/>
      <c r="AC29" s="155"/>
      <c r="AD29" s="155"/>
      <c r="AE29" s="155"/>
    </row>
    <row r="30" spans="1:31" s="156" customFormat="1" ht="19.8">
      <c r="A30" s="58">
        <v>5</v>
      </c>
      <c r="B30" s="59" t="s">
        <v>384</v>
      </c>
      <c r="C30" s="9"/>
      <c r="D30" s="9"/>
      <c r="E30" s="9"/>
      <c r="F30" s="9"/>
      <c r="G30" s="9"/>
      <c r="H30" s="9"/>
      <c r="I30" s="9"/>
      <c r="J30" s="112"/>
      <c r="K30" s="59" t="s">
        <v>415</v>
      </c>
      <c r="L30" s="152"/>
      <c r="M30" s="9"/>
      <c r="N30" s="153"/>
      <c r="O30" s="153"/>
      <c r="P30" s="153"/>
      <c r="Q30" s="153"/>
      <c r="R30" s="153"/>
      <c r="S30" s="154"/>
      <c r="T30" s="154"/>
      <c r="U30" s="154"/>
      <c r="V30" s="154"/>
      <c r="W30" s="154"/>
      <c r="X30" s="154"/>
      <c r="Y30" s="155"/>
      <c r="Z30" s="155"/>
      <c r="AA30" s="155"/>
      <c r="AB30" s="155"/>
      <c r="AC30" s="155"/>
      <c r="AD30" s="155"/>
      <c r="AE30" s="155"/>
    </row>
    <row r="31" spans="1:31" s="156" customFormat="1" ht="39.6">
      <c r="A31" s="58">
        <v>6</v>
      </c>
      <c r="B31" s="59" t="s">
        <v>385</v>
      </c>
      <c r="C31" s="9"/>
      <c r="D31" s="9"/>
      <c r="E31" s="9"/>
      <c r="F31" s="9"/>
      <c r="G31" s="9"/>
      <c r="H31" s="9"/>
      <c r="I31" s="9"/>
      <c r="J31" s="112"/>
      <c r="K31" s="59" t="s">
        <v>416</v>
      </c>
      <c r="L31" s="152"/>
      <c r="M31" s="9"/>
      <c r="N31" s="153"/>
      <c r="O31" s="153"/>
      <c r="P31" s="153"/>
      <c r="Q31" s="153"/>
      <c r="R31" s="153"/>
      <c r="S31" s="154"/>
      <c r="T31" s="154"/>
      <c r="U31" s="154"/>
      <c r="V31" s="154"/>
      <c r="W31" s="154"/>
      <c r="X31" s="154"/>
      <c r="Y31" s="155"/>
      <c r="Z31" s="155"/>
      <c r="AA31" s="155"/>
      <c r="AB31" s="155"/>
      <c r="AC31" s="155"/>
      <c r="AD31" s="155"/>
      <c r="AE31" s="155"/>
    </row>
    <row r="32" spans="1:31" s="156" customFormat="1" ht="39.6">
      <c r="A32" s="58">
        <v>7</v>
      </c>
      <c r="B32" s="59" t="s">
        <v>386</v>
      </c>
      <c r="C32" s="9"/>
      <c r="D32" s="9"/>
      <c r="E32" s="9"/>
      <c r="F32" s="9"/>
      <c r="G32" s="9"/>
      <c r="H32" s="9"/>
      <c r="I32" s="9"/>
      <c r="J32" s="112"/>
      <c r="K32" s="59" t="s">
        <v>417</v>
      </c>
      <c r="L32" s="152"/>
      <c r="M32" s="9"/>
      <c r="N32" s="153"/>
      <c r="O32" s="153"/>
      <c r="P32" s="153"/>
      <c r="Q32" s="153"/>
      <c r="R32" s="153"/>
      <c r="S32" s="154"/>
      <c r="T32" s="154"/>
      <c r="U32" s="154"/>
      <c r="V32" s="154"/>
      <c r="W32" s="154"/>
      <c r="X32" s="154"/>
      <c r="Y32" s="155"/>
      <c r="Z32" s="155"/>
      <c r="AA32" s="155"/>
      <c r="AB32" s="155"/>
      <c r="AC32" s="155"/>
      <c r="AD32" s="155"/>
      <c r="AE32" s="155"/>
    </row>
    <row r="33" spans="1:31" s="156" customFormat="1" ht="19.8">
      <c r="A33" s="58">
        <v>8</v>
      </c>
      <c r="B33" s="59" t="s">
        <v>387</v>
      </c>
      <c r="C33" s="9"/>
      <c r="D33" s="9"/>
      <c r="E33" s="9"/>
      <c r="F33" s="9"/>
      <c r="G33" s="9"/>
      <c r="H33" s="9"/>
      <c r="I33" s="9"/>
      <c r="J33" s="112"/>
      <c r="K33" s="59" t="s">
        <v>418</v>
      </c>
      <c r="L33" s="152"/>
      <c r="M33" s="9"/>
      <c r="N33" s="153"/>
      <c r="O33" s="153"/>
      <c r="P33" s="153"/>
      <c r="Q33" s="153"/>
      <c r="R33" s="153"/>
      <c r="S33" s="154"/>
      <c r="T33" s="154"/>
      <c r="U33" s="154"/>
      <c r="V33" s="154"/>
      <c r="W33" s="154"/>
      <c r="X33" s="154"/>
      <c r="Y33" s="155"/>
      <c r="Z33" s="155"/>
      <c r="AA33" s="155"/>
      <c r="AB33" s="155"/>
      <c r="AC33" s="155"/>
      <c r="AD33" s="155"/>
      <c r="AE33" s="155"/>
    </row>
    <row r="34" spans="1:31" s="156" customFormat="1" ht="19.8">
      <c r="A34" s="58">
        <v>9</v>
      </c>
      <c r="B34" s="59" t="s">
        <v>388</v>
      </c>
      <c r="C34" s="9"/>
      <c r="D34" s="9"/>
      <c r="E34" s="9"/>
      <c r="F34" s="9"/>
      <c r="G34" s="9"/>
      <c r="H34" s="9"/>
      <c r="I34" s="9"/>
      <c r="J34" s="112"/>
      <c r="K34" s="59" t="s">
        <v>419</v>
      </c>
      <c r="L34" s="152"/>
      <c r="M34" s="9"/>
      <c r="N34" s="153"/>
      <c r="O34" s="153"/>
      <c r="P34" s="153"/>
      <c r="Q34" s="153"/>
      <c r="R34" s="153"/>
      <c r="S34" s="154"/>
      <c r="T34" s="154"/>
      <c r="U34" s="154"/>
      <c r="V34" s="154"/>
      <c r="W34" s="154"/>
      <c r="X34" s="154"/>
      <c r="Y34" s="155"/>
      <c r="Z34" s="155"/>
      <c r="AA34" s="155"/>
      <c r="AB34" s="155"/>
      <c r="AC34" s="155"/>
      <c r="AD34" s="155"/>
      <c r="AE34" s="155"/>
    </row>
    <row r="35" spans="1:31" s="156" customFormat="1" ht="39.6">
      <c r="A35" s="58">
        <v>10</v>
      </c>
      <c r="B35" s="59" t="s">
        <v>389</v>
      </c>
      <c r="C35" s="9"/>
      <c r="D35" s="9"/>
      <c r="E35" s="9"/>
      <c r="F35" s="9"/>
      <c r="G35" s="9"/>
      <c r="H35" s="9"/>
      <c r="I35" s="9"/>
      <c r="J35" s="112"/>
      <c r="K35" s="59" t="s">
        <v>420</v>
      </c>
      <c r="L35" s="152"/>
      <c r="M35" s="9"/>
      <c r="N35" s="153"/>
      <c r="O35" s="153"/>
      <c r="P35" s="153"/>
      <c r="Q35" s="153"/>
      <c r="R35" s="153"/>
      <c r="S35" s="154"/>
      <c r="T35" s="154"/>
      <c r="U35" s="154"/>
      <c r="V35" s="154"/>
      <c r="W35" s="154"/>
      <c r="X35" s="154"/>
      <c r="Y35" s="155"/>
      <c r="Z35" s="155"/>
      <c r="AA35" s="155"/>
      <c r="AB35" s="155"/>
      <c r="AC35" s="155"/>
      <c r="AD35" s="155"/>
      <c r="AE35" s="155"/>
    </row>
    <row r="36" spans="1:31" s="156" customFormat="1" ht="39.6">
      <c r="A36" s="58">
        <v>11</v>
      </c>
      <c r="B36" s="59" t="s">
        <v>390</v>
      </c>
      <c r="C36" s="9"/>
      <c r="D36" s="9"/>
      <c r="E36" s="9"/>
      <c r="F36" s="9"/>
      <c r="G36" s="9"/>
      <c r="H36" s="9"/>
      <c r="I36" s="9"/>
      <c r="J36" s="112"/>
      <c r="K36" s="59" t="s">
        <v>421</v>
      </c>
      <c r="L36" s="152"/>
      <c r="M36" s="9"/>
      <c r="N36" s="153"/>
      <c r="O36" s="153"/>
      <c r="P36" s="153"/>
      <c r="Q36" s="153"/>
      <c r="R36" s="153"/>
      <c r="S36" s="154"/>
      <c r="T36" s="154"/>
      <c r="U36" s="154"/>
      <c r="V36" s="154"/>
      <c r="W36" s="154"/>
      <c r="X36" s="154"/>
      <c r="Y36" s="155"/>
      <c r="Z36" s="155"/>
      <c r="AA36" s="155"/>
      <c r="AB36" s="155"/>
      <c r="AC36" s="155"/>
      <c r="AD36" s="155"/>
      <c r="AE36" s="155"/>
    </row>
    <row r="37" spans="1:31" s="156" customFormat="1" ht="39.6">
      <c r="A37" s="58">
        <v>12</v>
      </c>
      <c r="B37" s="59" t="s">
        <v>391</v>
      </c>
      <c r="C37" s="9"/>
      <c r="D37" s="9"/>
      <c r="E37" s="9"/>
      <c r="F37" s="9"/>
      <c r="G37" s="9"/>
      <c r="H37" s="9"/>
      <c r="I37" s="9"/>
      <c r="J37" s="112"/>
      <c r="K37" s="59" t="s">
        <v>422</v>
      </c>
      <c r="L37" s="152"/>
      <c r="M37" s="9"/>
      <c r="N37" s="153"/>
      <c r="O37" s="153"/>
      <c r="P37" s="153"/>
      <c r="Q37" s="153"/>
      <c r="R37" s="153"/>
      <c r="S37" s="154"/>
      <c r="T37" s="154"/>
      <c r="U37" s="154"/>
      <c r="V37" s="154"/>
      <c r="W37" s="154"/>
      <c r="X37" s="154"/>
      <c r="Y37" s="155"/>
      <c r="Z37" s="155"/>
      <c r="AA37" s="155"/>
      <c r="AB37" s="155"/>
      <c r="AC37" s="155"/>
      <c r="AD37" s="155"/>
      <c r="AE37" s="155"/>
    </row>
    <row r="38" spans="1:31" s="156" customFormat="1" ht="39.6">
      <c r="A38" s="58">
        <v>13</v>
      </c>
      <c r="B38" s="59" t="s">
        <v>392</v>
      </c>
      <c r="C38" s="9"/>
      <c r="D38" s="9"/>
      <c r="E38" s="9"/>
      <c r="F38" s="9"/>
      <c r="G38" s="9"/>
      <c r="H38" s="9"/>
      <c r="I38" s="9"/>
      <c r="J38" s="112"/>
      <c r="K38" s="59" t="s">
        <v>423</v>
      </c>
      <c r="L38" s="152"/>
      <c r="M38" s="9"/>
      <c r="N38" s="153"/>
      <c r="O38" s="153"/>
      <c r="P38" s="153"/>
      <c r="Q38" s="153"/>
      <c r="R38" s="153"/>
      <c r="S38" s="154"/>
      <c r="T38" s="154"/>
      <c r="U38" s="154"/>
      <c r="V38" s="154"/>
      <c r="W38" s="154"/>
      <c r="X38" s="154"/>
      <c r="Y38" s="155"/>
      <c r="Z38" s="155"/>
      <c r="AA38" s="155"/>
      <c r="AB38" s="155"/>
      <c r="AC38" s="155"/>
      <c r="AD38" s="155"/>
      <c r="AE38" s="155"/>
    </row>
    <row r="39" spans="1:31" s="156" customFormat="1" ht="19.8">
      <c r="A39" s="58">
        <v>14</v>
      </c>
      <c r="B39" s="59" t="s">
        <v>393</v>
      </c>
      <c r="C39" s="9"/>
      <c r="D39" s="9"/>
      <c r="E39" s="9"/>
      <c r="F39" s="9"/>
      <c r="G39" s="9"/>
      <c r="H39" s="9"/>
      <c r="I39" s="9"/>
      <c r="J39" s="112"/>
      <c r="K39" s="59" t="s">
        <v>424</v>
      </c>
      <c r="L39" s="152"/>
      <c r="M39" s="9"/>
      <c r="N39" s="153"/>
      <c r="O39" s="153"/>
      <c r="P39" s="153"/>
      <c r="Q39" s="153"/>
      <c r="R39" s="153"/>
      <c r="S39" s="154"/>
      <c r="T39" s="154"/>
      <c r="U39" s="154"/>
      <c r="V39" s="154"/>
      <c r="W39" s="154"/>
      <c r="X39" s="154"/>
      <c r="Y39" s="155"/>
      <c r="Z39" s="155"/>
      <c r="AA39" s="155"/>
      <c r="AB39" s="155"/>
      <c r="AC39" s="155"/>
      <c r="AD39" s="155"/>
      <c r="AE39" s="155"/>
    </row>
    <row r="40" spans="1:31" s="156" customFormat="1" ht="39.6">
      <c r="A40" s="58">
        <v>15</v>
      </c>
      <c r="B40" s="59" t="s">
        <v>394</v>
      </c>
      <c r="C40" s="9"/>
      <c r="D40" s="9"/>
      <c r="E40" s="9"/>
      <c r="F40" s="9"/>
      <c r="G40" s="9"/>
      <c r="H40" s="9"/>
      <c r="I40" s="9"/>
      <c r="J40" s="112"/>
      <c r="K40" s="59" t="s">
        <v>425</v>
      </c>
      <c r="L40" s="152"/>
      <c r="M40" s="9"/>
      <c r="N40" s="153"/>
      <c r="O40" s="153"/>
      <c r="P40" s="153"/>
      <c r="Q40" s="153"/>
      <c r="R40" s="153"/>
      <c r="S40" s="154"/>
      <c r="T40" s="154"/>
      <c r="U40" s="154"/>
      <c r="V40" s="154"/>
      <c r="W40" s="154"/>
      <c r="X40" s="154"/>
      <c r="Y40" s="155"/>
      <c r="Z40" s="155"/>
      <c r="AA40" s="155"/>
      <c r="AB40" s="155"/>
      <c r="AC40" s="155"/>
      <c r="AD40" s="155"/>
      <c r="AE40" s="155"/>
    </row>
    <row r="41" spans="1:31" s="156" customFormat="1" ht="19.8">
      <c r="A41" s="58">
        <v>16</v>
      </c>
      <c r="B41" s="59" t="s">
        <v>395</v>
      </c>
      <c r="C41" s="9"/>
      <c r="D41" s="9"/>
      <c r="E41" s="9"/>
      <c r="F41" s="9"/>
      <c r="G41" s="9"/>
      <c r="H41" s="9"/>
      <c r="I41" s="9"/>
      <c r="J41" s="112"/>
      <c r="K41" s="59" t="s">
        <v>426</v>
      </c>
      <c r="L41" s="152"/>
      <c r="M41" s="9"/>
      <c r="N41" s="153"/>
      <c r="O41" s="153"/>
      <c r="P41" s="153"/>
      <c r="Q41" s="153"/>
      <c r="R41" s="153"/>
      <c r="S41" s="154"/>
      <c r="T41" s="154"/>
      <c r="U41" s="154"/>
      <c r="V41" s="154"/>
      <c r="W41" s="154"/>
      <c r="X41" s="154"/>
      <c r="Y41" s="155"/>
      <c r="Z41" s="155"/>
      <c r="AA41" s="155"/>
      <c r="AB41" s="155"/>
      <c r="AC41" s="155"/>
      <c r="AD41" s="155"/>
      <c r="AE41" s="155"/>
    </row>
    <row r="42" spans="1:31" s="156" customFormat="1" ht="59.4">
      <c r="A42" s="58">
        <v>17</v>
      </c>
      <c r="B42" s="59" t="s">
        <v>396</v>
      </c>
      <c r="C42" s="9"/>
      <c r="D42" s="9"/>
      <c r="E42" s="9"/>
      <c r="F42" s="9"/>
      <c r="G42" s="9"/>
      <c r="H42" s="9"/>
      <c r="I42" s="9"/>
      <c r="J42" s="112"/>
      <c r="K42" s="59" t="s">
        <v>427</v>
      </c>
      <c r="L42" s="152"/>
      <c r="M42" s="9"/>
      <c r="N42" s="153"/>
      <c r="O42" s="153"/>
      <c r="P42" s="153"/>
      <c r="Q42" s="153"/>
      <c r="R42" s="153"/>
      <c r="S42" s="154"/>
      <c r="T42" s="154"/>
      <c r="U42" s="154"/>
      <c r="V42" s="154"/>
      <c r="W42" s="154"/>
      <c r="X42" s="154"/>
      <c r="Y42" s="155"/>
      <c r="Z42" s="155"/>
      <c r="AA42" s="155"/>
      <c r="AB42" s="155"/>
      <c r="AC42" s="155"/>
      <c r="AD42" s="155"/>
      <c r="AE42" s="155"/>
    </row>
    <row r="43" spans="1:31" s="156" customFormat="1" ht="19.8">
      <c r="A43" s="58">
        <v>18</v>
      </c>
      <c r="B43" s="59" t="s">
        <v>397</v>
      </c>
      <c r="C43" s="9"/>
      <c r="D43" s="9"/>
      <c r="E43" s="9"/>
      <c r="F43" s="9"/>
      <c r="G43" s="9"/>
      <c r="H43" s="9"/>
      <c r="I43" s="9"/>
      <c r="J43" s="112"/>
      <c r="K43" s="59" t="s">
        <v>428</v>
      </c>
      <c r="L43" s="152"/>
      <c r="M43" s="9"/>
      <c r="N43" s="153"/>
      <c r="O43" s="153"/>
      <c r="P43" s="153"/>
      <c r="Q43" s="153"/>
      <c r="R43" s="153"/>
      <c r="S43" s="154"/>
      <c r="T43" s="154"/>
      <c r="U43" s="154"/>
      <c r="V43" s="154"/>
      <c r="W43" s="154"/>
      <c r="X43" s="154"/>
      <c r="Y43" s="155"/>
      <c r="Z43" s="155"/>
      <c r="AA43" s="155"/>
      <c r="AB43" s="155"/>
      <c r="AC43" s="155"/>
      <c r="AD43" s="155"/>
      <c r="AE43" s="155"/>
    </row>
    <row r="44" spans="1:31" s="156" customFormat="1" ht="39.6">
      <c r="A44" s="58">
        <v>19</v>
      </c>
      <c r="B44" s="59" t="s">
        <v>398</v>
      </c>
      <c r="C44" s="9"/>
      <c r="D44" s="9"/>
      <c r="E44" s="9"/>
      <c r="F44" s="9"/>
      <c r="G44" s="9"/>
      <c r="H44" s="9"/>
      <c r="I44" s="9"/>
      <c r="J44" s="112"/>
      <c r="K44" s="59" t="s">
        <v>429</v>
      </c>
      <c r="L44" s="152"/>
      <c r="M44" s="9"/>
      <c r="N44" s="153"/>
      <c r="O44" s="153"/>
      <c r="P44" s="153"/>
      <c r="Q44" s="153"/>
      <c r="R44" s="153"/>
      <c r="S44" s="154"/>
      <c r="T44" s="154"/>
      <c r="U44" s="154"/>
      <c r="V44" s="154"/>
      <c r="W44" s="154"/>
      <c r="X44" s="154"/>
      <c r="Y44" s="155"/>
      <c r="Z44" s="155"/>
      <c r="AA44" s="155"/>
      <c r="AB44" s="155"/>
      <c r="AC44" s="155"/>
      <c r="AD44" s="155"/>
      <c r="AE44" s="155"/>
    </row>
    <row r="45" spans="1:31" s="156" customFormat="1" ht="39.6">
      <c r="A45" s="58">
        <v>20</v>
      </c>
      <c r="B45" s="59" t="s">
        <v>399</v>
      </c>
      <c r="C45" s="9"/>
      <c r="D45" s="9"/>
      <c r="E45" s="9"/>
      <c r="F45" s="9"/>
      <c r="G45" s="9"/>
      <c r="H45" s="9"/>
      <c r="I45" s="9"/>
      <c r="J45" s="112"/>
      <c r="K45" s="59" t="s">
        <v>430</v>
      </c>
      <c r="L45" s="152"/>
      <c r="M45" s="9"/>
      <c r="N45" s="153"/>
      <c r="O45" s="153"/>
      <c r="P45" s="153"/>
      <c r="Q45" s="153"/>
      <c r="R45" s="153"/>
      <c r="S45" s="154"/>
      <c r="T45" s="154"/>
      <c r="U45" s="154"/>
      <c r="V45" s="154"/>
      <c r="W45" s="154"/>
      <c r="X45" s="154"/>
      <c r="Y45" s="155"/>
      <c r="Z45" s="155"/>
      <c r="AA45" s="155"/>
      <c r="AB45" s="155"/>
      <c r="AC45" s="155"/>
      <c r="AD45" s="155"/>
      <c r="AE45" s="155"/>
    </row>
    <row r="46" spans="1:31" s="156" customFormat="1" ht="19.8">
      <c r="A46" s="58">
        <v>21</v>
      </c>
      <c r="B46" s="59" t="s">
        <v>400</v>
      </c>
      <c r="C46" s="9"/>
      <c r="D46" s="9"/>
      <c r="E46" s="9"/>
      <c r="F46" s="9"/>
      <c r="G46" s="9"/>
      <c r="H46" s="9"/>
      <c r="I46" s="9"/>
      <c r="J46" s="112"/>
      <c r="K46" s="59" t="s">
        <v>431</v>
      </c>
      <c r="L46" s="152"/>
      <c r="M46" s="9"/>
      <c r="N46" s="153"/>
      <c r="O46" s="153"/>
      <c r="P46" s="153"/>
      <c r="Q46" s="153"/>
      <c r="R46" s="153"/>
      <c r="S46" s="154"/>
      <c r="T46" s="154"/>
      <c r="U46" s="154"/>
      <c r="V46" s="154"/>
      <c r="W46" s="154"/>
      <c r="X46" s="154"/>
      <c r="Y46" s="155"/>
      <c r="Z46" s="155"/>
      <c r="AA46" s="155"/>
      <c r="AB46" s="155"/>
      <c r="AC46" s="155"/>
      <c r="AD46" s="155"/>
      <c r="AE46" s="155"/>
    </row>
    <row r="47" spans="1:31" s="156" customFormat="1" ht="19.8">
      <c r="A47" s="58">
        <v>22</v>
      </c>
      <c r="B47" s="59" t="s">
        <v>401</v>
      </c>
      <c r="C47" s="9"/>
      <c r="D47" s="9"/>
      <c r="E47" s="9"/>
      <c r="F47" s="9"/>
      <c r="G47" s="9"/>
      <c r="H47" s="9"/>
      <c r="I47" s="9"/>
      <c r="J47" s="112"/>
      <c r="K47" s="59" t="s">
        <v>432</v>
      </c>
      <c r="L47" s="152"/>
      <c r="M47" s="9"/>
      <c r="N47" s="153"/>
      <c r="O47" s="153"/>
      <c r="P47" s="153"/>
      <c r="Q47" s="153"/>
      <c r="R47" s="153"/>
      <c r="S47" s="154"/>
      <c r="T47" s="154"/>
      <c r="U47" s="154"/>
      <c r="V47" s="154"/>
      <c r="W47" s="154"/>
      <c r="X47" s="154"/>
      <c r="Y47" s="155"/>
      <c r="Z47" s="155"/>
      <c r="AA47" s="155"/>
      <c r="AB47" s="155"/>
      <c r="AC47" s="155"/>
      <c r="AD47" s="155"/>
      <c r="AE47" s="155"/>
    </row>
    <row r="48" spans="1:31" s="156" customFormat="1" ht="19.8">
      <c r="A48" s="58">
        <v>23</v>
      </c>
      <c r="B48" s="59" t="s">
        <v>402</v>
      </c>
      <c r="C48" s="9"/>
      <c r="D48" s="9"/>
      <c r="E48" s="9"/>
      <c r="F48" s="9"/>
      <c r="G48" s="9"/>
      <c r="H48" s="9"/>
      <c r="I48" s="9"/>
      <c r="J48" s="112"/>
      <c r="K48" s="119"/>
      <c r="L48" s="152"/>
      <c r="M48" s="9"/>
      <c r="N48" s="153"/>
      <c r="O48" s="153"/>
      <c r="P48" s="153"/>
      <c r="Q48" s="153"/>
      <c r="R48" s="153"/>
      <c r="S48" s="154"/>
      <c r="T48" s="154"/>
      <c r="U48" s="154"/>
      <c r="V48" s="154"/>
      <c r="W48" s="154"/>
      <c r="X48" s="154"/>
      <c r="Y48" s="155"/>
      <c r="Z48" s="155"/>
      <c r="AA48" s="155"/>
      <c r="AB48" s="155"/>
      <c r="AC48" s="155"/>
      <c r="AD48" s="155"/>
      <c r="AE48" s="155"/>
    </row>
    <row r="49" spans="1:31" s="156" customFormat="1" ht="19.8">
      <c r="A49" s="58">
        <v>24</v>
      </c>
      <c r="B49" s="59" t="s">
        <v>403</v>
      </c>
      <c r="C49" s="9"/>
      <c r="D49" s="9"/>
      <c r="E49" s="9"/>
      <c r="F49" s="9"/>
      <c r="G49" s="9"/>
      <c r="H49" s="9"/>
      <c r="I49" s="9"/>
      <c r="J49" s="112"/>
      <c r="K49" s="112"/>
      <c r="L49" s="152"/>
      <c r="M49" s="9"/>
      <c r="N49" s="153"/>
      <c r="O49" s="153"/>
      <c r="P49" s="153"/>
      <c r="Q49" s="153"/>
      <c r="R49" s="153"/>
      <c r="S49" s="154"/>
      <c r="T49" s="154"/>
      <c r="U49" s="154"/>
      <c r="V49" s="154"/>
      <c r="W49" s="154"/>
      <c r="X49" s="154"/>
      <c r="Y49" s="155"/>
      <c r="Z49" s="155"/>
      <c r="AA49" s="155"/>
      <c r="AB49" s="155"/>
      <c r="AC49" s="155"/>
      <c r="AD49" s="155"/>
      <c r="AE49" s="155"/>
    </row>
    <row r="50" spans="1:31" s="156" customFormat="1" ht="19.8">
      <c r="A50" s="58">
        <v>25</v>
      </c>
      <c r="B50" s="59" t="s">
        <v>404</v>
      </c>
      <c r="C50" s="9"/>
      <c r="D50" s="9"/>
      <c r="E50" s="9"/>
      <c r="F50" s="9"/>
      <c r="G50" s="9"/>
      <c r="H50" s="9"/>
      <c r="I50" s="9"/>
      <c r="J50" s="112"/>
      <c r="K50" s="112"/>
      <c r="L50" s="152"/>
      <c r="M50" s="9"/>
      <c r="N50" s="153"/>
      <c r="O50" s="153"/>
      <c r="P50" s="153"/>
      <c r="Q50" s="153"/>
      <c r="R50" s="153"/>
      <c r="S50" s="154"/>
      <c r="T50" s="154"/>
      <c r="U50" s="154"/>
      <c r="V50" s="154"/>
      <c r="W50" s="154"/>
      <c r="X50" s="154"/>
      <c r="Y50" s="155"/>
      <c r="Z50" s="155"/>
      <c r="AA50" s="155"/>
      <c r="AB50" s="155"/>
      <c r="AC50" s="155"/>
      <c r="AD50" s="155"/>
      <c r="AE50" s="155"/>
    </row>
    <row r="51" spans="1:31" s="156" customFormat="1" ht="19.8">
      <c r="A51" s="58">
        <v>26</v>
      </c>
      <c r="B51" s="59" t="s">
        <v>405</v>
      </c>
      <c r="C51" s="9"/>
      <c r="D51" s="9"/>
      <c r="E51" s="9"/>
      <c r="F51" s="9"/>
      <c r="G51" s="9"/>
      <c r="H51" s="9"/>
      <c r="I51" s="9"/>
      <c r="J51" s="112"/>
      <c r="K51" s="112"/>
      <c r="L51" s="152"/>
      <c r="M51" s="9"/>
      <c r="N51" s="153"/>
      <c r="O51" s="153"/>
      <c r="P51" s="153"/>
      <c r="Q51" s="153"/>
      <c r="R51" s="153"/>
      <c r="S51" s="154"/>
      <c r="T51" s="154"/>
      <c r="U51" s="154"/>
      <c r="V51" s="154"/>
      <c r="W51" s="154"/>
      <c r="X51" s="154"/>
      <c r="Y51" s="155"/>
      <c r="Z51" s="155"/>
      <c r="AA51" s="155"/>
      <c r="AB51" s="155"/>
      <c r="AC51" s="155"/>
      <c r="AD51" s="155"/>
      <c r="AE51" s="155"/>
    </row>
    <row r="52" spans="1:31" s="156" customFormat="1" ht="39.6">
      <c r="A52" s="58">
        <v>27</v>
      </c>
      <c r="B52" s="59" t="s">
        <v>406</v>
      </c>
      <c r="C52" s="9"/>
      <c r="D52" s="9"/>
      <c r="E52" s="9"/>
      <c r="F52" s="9"/>
      <c r="G52" s="9"/>
      <c r="H52" s="9"/>
      <c r="I52" s="9"/>
      <c r="J52" s="112"/>
      <c r="K52" s="112"/>
      <c r="L52" s="152"/>
      <c r="M52" s="9"/>
      <c r="N52" s="153"/>
      <c r="O52" s="153"/>
      <c r="P52" s="153"/>
      <c r="Q52" s="153"/>
      <c r="R52" s="153"/>
      <c r="S52" s="154"/>
      <c r="T52" s="154"/>
      <c r="U52" s="154"/>
      <c r="V52" s="154"/>
      <c r="W52" s="154"/>
      <c r="X52" s="154"/>
      <c r="Y52" s="155"/>
      <c r="Z52" s="155"/>
      <c r="AA52" s="155"/>
      <c r="AB52" s="155"/>
      <c r="AC52" s="155"/>
      <c r="AD52" s="155"/>
      <c r="AE52" s="155"/>
    </row>
    <row r="53" spans="1:31" s="156" customFormat="1" ht="39.6">
      <c r="A53" s="58">
        <v>28</v>
      </c>
      <c r="B53" s="59" t="s">
        <v>407</v>
      </c>
      <c r="C53" s="9"/>
      <c r="D53" s="9"/>
      <c r="E53" s="9"/>
      <c r="F53" s="9"/>
      <c r="G53" s="9"/>
      <c r="H53" s="9"/>
      <c r="I53" s="9"/>
      <c r="J53" s="112"/>
      <c r="K53" s="112"/>
      <c r="L53" s="152"/>
      <c r="M53" s="9"/>
      <c r="N53" s="153"/>
      <c r="O53" s="153"/>
      <c r="P53" s="153"/>
      <c r="Q53" s="153"/>
      <c r="R53" s="153"/>
      <c r="S53" s="154"/>
      <c r="T53" s="154"/>
      <c r="U53" s="154"/>
      <c r="V53" s="154"/>
      <c r="W53" s="154"/>
      <c r="X53" s="154"/>
      <c r="Y53" s="155"/>
      <c r="Z53" s="155"/>
      <c r="AA53" s="155"/>
      <c r="AB53" s="155"/>
      <c r="AC53" s="155"/>
      <c r="AD53" s="155"/>
      <c r="AE53" s="155"/>
    </row>
    <row r="54" spans="1:31" s="156" customFormat="1">
      <c r="A54" s="9"/>
      <c r="B54" s="112"/>
      <c r="C54" s="9"/>
      <c r="D54" s="9"/>
      <c r="E54" s="9"/>
      <c r="F54" s="9"/>
      <c r="G54" s="9"/>
      <c r="H54" s="9"/>
      <c r="I54" s="9"/>
      <c r="J54" s="112"/>
      <c r="K54" s="112"/>
      <c r="L54" s="152"/>
      <c r="M54" s="9"/>
      <c r="N54" s="153"/>
      <c r="O54" s="153"/>
      <c r="P54" s="153"/>
      <c r="Q54" s="153"/>
      <c r="R54" s="153"/>
      <c r="S54" s="154"/>
      <c r="T54" s="154"/>
      <c r="U54" s="154"/>
      <c r="V54" s="154"/>
      <c r="W54" s="154"/>
      <c r="X54" s="154"/>
      <c r="Y54" s="155"/>
      <c r="Z54" s="157"/>
      <c r="AA54" s="157"/>
      <c r="AB54" s="157"/>
      <c r="AC54" s="157"/>
      <c r="AD54" s="157"/>
      <c r="AE54" s="157"/>
    </row>
    <row r="55" spans="1:31">
      <c r="J55" s="112"/>
      <c r="K55" s="112"/>
      <c r="Z55" s="157"/>
      <c r="AA55" s="157"/>
      <c r="AB55" s="157"/>
      <c r="AC55" s="157"/>
      <c r="AD55" s="157"/>
      <c r="AE55" s="157"/>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4:R22">
    <cfRule type="cellIs" dxfId="222" priority="1" operator="equal">
      <formula>"無須填寫"</formula>
    </cfRule>
  </conditionalFormatting>
  <conditionalFormatting sqref="S4:T22">
    <cfRule type="containsText" dxfId="221" priority="11" operator="containsText" text="0">
      <formula>NOT(ISERROR(SEARCH("0",S4)))</formula>
    </cfRule>
  </conditionalFormatting>
  <conditionalFormatting sqref="U4:U22">
    <cfRule type="containsText" dxfId="220" priority="10" operator="containsText" text="0">
      <formula>NOT(ISERROR(SEARCH("0",U4)))</formula>
    </cfRule>
  </conditionalFormatting>
  <conditionalFormatting sqref="V4:V22">
    <cfRule type="containsText" dxfId="219" priority="9" operator="containsText" text="1">
      <formula>NOT(ISERROR(SEARCH("1",V4)))</formula>
    </cfRule>
  </conditionalFormatting>
  <conditionalFormatting sqref="W4:W22 A23">
    <cfRule type="containsText" dxfId="218" priority="8" operator="containsText" text="Y">
      <formula>NOT(ISERROR(SEARCH("Y",A4)))</formula>
    </cfRule>
  </conditionalFormatting>
  <conditionalFormatting sqref="AC4:AE4">
    <cfRule type="cellIs" dxfId="217" priority="6" stopIfTrue="1" operator="equal">
      <formula>"身份空白"</formula>
    </cfRule>
    <cfRule type="cellIs" dxfId="216" priority="7"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E00-000000000000}"/>
    <dataValidation type="list" allowBlank="1" showInputMessage="1" showErrorMessage="1" sqref="A5:A22" xr:uid="{00000000-0002-0000-1E00-000001000000}">
      <formula1>$A$26:$A$53</formula1>
    </dataValidation>
    <dataValidation type="list" allowBlank="1" showInputMessage="1" showErrorMessage="1" sqref="K5:K22" xr:uid="{00000000-0002-0000-1E00-000002000000}">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工作表24"/>
  <dimension ref="A1:AE55"/>
  <sheetViews>
    <sheetView zoomScale="64" zoomScaleNormal="64" workbookViewId="0">
      <pane xSplit="2" ySplit="3" topLeftCell="C6"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5.77734375" style="8" customWidth="1"/>
    <col min="3" max="3" width="11.109375" style="7" customWidth="1"/>
    <col min="4" max="4" width="12.44140625" style="7" customWidth="1"/>
    <col min="5" max="5" width="11.21875" style="7" customWidth="1"/>
    <col min="6" max="6" width="12.44140625" style="7" customWidth="1"/>
    <col min="7" max="7" width="14.77734375" style="7" customWidth="1"/>
    <col min="8" max="8" width="14.6640625" style="7" customWidth="1"/>
    <col min="9" max="9" width="10.77734375" style="7" customWidth="1"/>
    <col min="10" max="10" width="21.44140625" style="9" customWidth="1"/>
    <col min="11" max="11" width="28.109375" style="7" customWidth="1"/>
    <col min="12" max="12" width="21.77734375" style="10" customWidth="1"/>
    <col min="13" max="13" width="18.21875" style="7" customWidth="1"/>
    <col min="14" max="16" width="21.77734375" style="11" customWidth="1"/>
    <col min="17" max="17" width="18.109375" style="11" customWidth="1"/>
    <col min="18" max="18" width="25.44140625" style="11" customWidth="1"/>
    <col min="19" max="20" width="21.109375" style="138" customWidth="1"/>
    <col min="21" max="21" width="18.44140625" style="138" customWidth="1"/>
    <col min="22" max="22" width="20" style="138" customWidth="1"/>
    <col min="23" max="23" width="17" style="138" customWidth="1"/>
    <col min="24" max="24" width="19.44140625" style="138" customWidth="1"/>
    <col min="25" max="25" width="23.44140625" style="139" customWidth="1"/>
    <col min="26" max="31" width="24.77734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4.95"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688</v>
      </c>
      <c r="B3" s="56" t="s">
        <v>316</v>
      </c>
      <c r="C3" s="56" t="s">
        <v>317</v>
      </c>
      <c r="D3" s="56" t="s">
        <v>318</v>
      </c>
      <c r="E3" s="56" t="s">
        <v>728</v>
      </c>
      <c r="F3" s="56" t="s">
        <v>320</v>
      </c>
      <c r="G3" s="56" t="s">
        <v>321</v>
      </c>
      <c r="H3" s="56" t="s">
        <v>322</v>
      </c>
      <c r="I3" s="56" t="s">
        <v>323</v>
      </c>
      <c r="J3" s="56" t="s">
        <v>324</v>
      </c>
      <c r="K3" s="56" t="s">
        <v>433</v>
      </c>
      <c r="L3" s="57" t="s">
        <v>325</v>
      </c>
      <c r="M3" s="56" t="s">
        <v>729</v>
      </c>
      <c r="N3" s="86" t="s">
        <v>504</v>
      </c>
      <c r="O3" s="50" t="s">
        <v>505</v>
      </c>
      <c r="P3" s="50" t="s">
        <v>506</v>
      </c>
      <c r="Q3" s="50" t="s">
        <v>731</v>
      </c>
      <c r="R3" s="50" t="s">
        <v>508</v>
      </c>
      <c r="S3" s="87" t="s">
        <v>520</v>
      </c>
      <c r="T3" s="87" t="s">
        <v>509</v>
      </c>
      <c r="U3" s="87" t="s">
        <v>510</v>
      </c>
      <c r="V3" s="88" t="s">
        <v>511</v>
      </c>
      <c r="W3" s="87" t="s">
        <v>512</v>
      </c>
      <c r="X3" s="89" t="s">
        <v>108</v>
      </c>
      <c r="Y3" s="90" t="s">
        <v>513</v>
      </c>
      <c r="Z3" s="91" t="s">
        <v>514</v>
      </c>
      <c r="AA3" s="91" t="s">
        <v>515</v>
      </c>
      <c r="AB3" s="92" t="s">
        <v>516</v>
      </c>
      <c r="AC3" s="93" t="s">
        <v>517</v>
      </c>
      <c r="AD3" s="93" t="s">
        <v>518</v>
      </c>
      <c r="AE3" s="93" t="s">
        <v>519</v>
      </c>
    </row>
    <row r="4" spans="1:31" s="163" customFormat="1" ht="49.95" customHeight="1">
      <c r="A4" s="198">
        <v>1</v>
      </c>
      <c r="B4" s="200">
        <f>'步驟1. 先填【114-1申請總表】第8列之B欄至CN欄'!G22</f>
        <v>0</v>
      </c>
      <c r="C4" s="79"/>
      <c r="D4" s="135">
        <v>1</v>
      </c>
      <c r="E4" s="135">
        <v>1</v>
      </c>
      <c r="F4" s="135">
        <v>0</v>
      </c>
      <c r="G4" s="79">
        <v>0</v>
      </c>
      <c r="H4" s="79">
        <v>0</v>
      </c>
      <c r="I4" s="135">
        <v>1</v>
      </c>
      <c r="J4" s="113" t="str">
        <f>'步驟1. 先填【114-1申請總表】第8列之B欄至CN欄'!C8</f>
        <v>國立彰化師範大學</v>
      </c>
      <c r="K4" s="135">
        <v>2</v>
      </c>
      <c r="L4" s="166"/>
      <c r="M4" s="77"/>
      <c r="N4" s="166"/>
      <c r="O4" s="166"/>
      <c r="P4" s="166"/>
      <c r="Q4" s="166"/>
      <c r="R4" s="166"/>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先填【114-1申請總表】第8列之B欄至CN欄'!$N$22="弱勢家庭子女",'步驟1. 先填【114-1申請總表】第8列之B欄至CN欄'!$N$22="弱勢家庭身障學生或身障人士子女")),U4*(G4=0)),"1","0")</f>
        <v>0</v>
      </c>
      <c r="W4" s="78" t="str">
        <f t="shared" ref="W4:W22" si="3">IF(U4*V4,"Y","N")</f>
        <v>N</v>
      </c>
      <c r="X4" s="620">
        <f>COUNTIF(U4:U22,"1")</f>
        <v>1</v>
      </c>
      <c r="Y4" s="623">
        <f>'步驟1. 先填【114-1申請總表】第8列之B欄至CN欄'!N22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6"/>
      <c r="M5" s="77"/>
      <c r="N5" s="166"/>
      <c r="O5" s="166"/>
      <c r="P5" s="166"/>
      <c r="Q5" s="166"/>
      <c r="R5" s="166"/>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6"/>
      <c r="M6" s="77"/>
      <c r="N6" s="166"/>
      <c r="O6" s="166"/>
      <c r="P6" s="166"/>
      <c r="Q6" s="166"/>
      <c r="R6" s="166"/>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6"/>
      <c r="M7" s="77"/>
      <c r="N7" s="166"/>
      <c r="O7" s="166"/>
      <c r="P7" s="166"/>
      <c r="Q7" s="166"/>
      <c r="R7" s="166"/>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6"/>
      <c r="M8" s="77"/>
      <c r="N8" s="166"/>
      <c r="O8" s="166"/>
      <c r="P8" s="166"/>
      <c r="Q8" s="166"/>
      <c r="R8" s="166"/>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6"/>
      <c r="M9" s="77"/>
      <c r="N9" s="166"/>
      <c r="O9" s="166"/>
      <c r="P9" s="166"/>
      <c r="Q9" s="166"/>
      <c r="R9" s="166"/>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6"/>
      <c r="M10" s="77"/>
      <c r="N10" s="166"/>
      <c r="O10" s="166"/>
      <c r="P10" s="166"/>
      <c r="Q10" s="166"/>
      <c r="R10" s="166"/>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6"/>
      <c r="M11" s="77"/>
      <c r="N11" s="166"/>
      <c r="O11" s="166"/>
      <c r="P11" s="166"/>
      <c r="Q11" s="166"/>
      <c r="R11" s="166"/>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6"/>
      <c r="M12" s="77"/>
      <c r="N12" s="166"/>
      <c r="O12" s="166"/>
      <c r="P12" s="166"/>
      <c r="Q12" s="166"/>
      <c r="R12" s="166"/>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6"/>
      <c r="M13" s="77"/>
      <c r="N13" s="166"/>
      <c r="O13" s="166"/>
      <c r="P13" s="166"/>
      <c r="Q13" s="166"/>
      <c r="R13" s="166"/>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6"/>
      <c r="M14" s="77"/>
      <c r="N14" s="166"/>
      <c r="O14" s="166"/>
      <c r="P14" s="166"/>
      <c r="Q14" s="166"/>
      <c r="R14" s="166"/>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6"/>
      <c r="M15" s="77"/>
      <c r="N15" s="166"/>
      <c r="O15" s="166"/>
      <c r="P15" s="166"/>
      <c r="Q15" s="166"/>
      <c r="R15" s="166"/>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6"/>
      <c r="M16" s="77"/>
      <c r="N16" s="166"/>
      <c r="O16" s="166"/>
      <c r="P16" s="166"/>
      <c r="Q16" s="166"/>
      <c r="R16" s="166"/>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6"/>
      <c r="M17" s="77"/>
      <c r="N17" s="166"/>
      <c r="O17" s="166"/>
      <c r="P17" s="166"/>
      <c r="Q17" s="166"/>
      <c r="R17" s="166"/>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6"/>
      <c r="M18" s="77"/>
      <c r="N18" s="166"/>
      <c r="O18" s="166"/>
      <c r="P18" s="166"/>
      <c r="Q18" s="166"/>
      <c r="R18" s="166"/>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6"/>
      <c r="M19" s="77"/>
      <c r="N19" s="166"/>
      <c r="O19" s="166"/>
      <c r="P19" s="166"/>
      <c r="Q19" s="166"/>
      <c r="R19" s="166"/>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6"/>
      <c r="M20" s="77"/>
      <c r="N20" s="166"/>
      <c r="O20" s="166"/>
      <c r="P20" s="166"/>
      <c r="Q20" s="166"/>
      <c r="R20" s="166"/>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6"/>
      <c r="M21" s="77"/>
      <c r="N21" s="166"/>
      <c r="O21" s="166"/>
      <c r="P21" s="166"/>
      <c r="Q21" s="166"/>
      <c r="R21" s="166"/>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6"/>
      <c r="M22" s="77"/>
      <c r="N22" s="166"/>
      <c r="O22" s="166"/>
      <c r="P22" s="166"/>
      <c r="Q22" s="166"/>
      <c r="R22" s="166"/>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9.9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380</v>
      </c>
      <c r="C26" s="7"/>
      <c r="D26" s="7"/>
      <c r="E26" s="7"/>
      <c r="F26" s="7"/>
      <c r="G26" s="7"/>
      <c r="H26" s="7"/>
      <c r="I26" s="7"/>
      <c r="J26" s="112"/>
      <c r="K26" s="59" t="s">
        <v>410</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381</v>
      </c>
      <c r="C27" s="7"/>
      <c r="D27" s="7"/>
      <c r="E27" s="7"/>
      <c r="F27" s="7"/>
      <c r="G27" s="7"/>
      <c r="H27" s="7"/>
      <c r="I27" s="7"/>
      <c r="J27" s="112"/>
      <c r="K27" s="59" t="s">
        <v>412</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19.8">
      <c r="A28" s="58">
        <v>3</v>
      </c>
      <c r="B28" s="59" t="s">
        <v>382</v>
      </c>
      <c r="C28" s="7"/>
      <c r="D28" s="7"/>
      <c r="E28" s="7"/>
      <c r="F28" s="7"/>
      <c r="G28" s="7"/>
      <c r="H28" s="7"/>
      <c r="I28" s="7"/>
      <c r="J28" s="112"/>
      <c r="K28" s="59" t="s">
        <v>413</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19.8">
      <c r="A29" s="58">
        <v>4</v>
      </c>
      <c r="B29" s="59" t="s">
        <v>383</v>
      </c>
      <c r="C29" s="7"/>
      <c r="D29" s="7"/>
      <c r="E29" s="7"/>
      <c r="F29" s="7"/>
      <c r="G29" s="7"/>
      <c r="H29" s="7"/>
      <c r="I29" s="7"/>
      <c r="J29" s="112"/>
      <c r="K29" s="59" t="s">
        <v>414</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384</v>
      </c>
      <c r="C30" s="7"/>
      <c r="D30" s="7"/>
      <c r="E30" s="7"/>
      <c r="F30" s="7"/>
      <c r="G30" s="7"/>
      <c r="H30" s="7"/>
      <c r="I30" s="7"/>
      <c r="J30" s="112"/>
      <c r="K30" s="59" t="s">
        <v>415</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19.8">
      <c r="A31" s="58">
        <v>6</v>
      </c>
      <c r="B31" s="59" t="s">
        <v>385</v>
      </c>
      <c r="C31" s="7"/>
      <c r="D31" s="7"/>
      <c r="E31" s="7"/>
      <c r="F31" s="7"/>
      <c r="G31" s="7"/>
      <c r="H31" s="7"/>
      <c r="I31" s="7"/>
      <c r="J31" s="112"/>
      <c r="K31" s="59" t="s">
        <v>416</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386</v>
      </c>
      <c r="C32" s="7"/>
      <c r="D32" s="7"/>
      <c r="E32" s="7"/>
      <c r="F32" s="7"/>
      <c r="G32" s="7"/>
      <c r="H32" s="7"/>
      <c r="I32" s="7"/>
      <c r="J32" s="112"/>
      <c r="K32" s="59" t="s">
        <v>417</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387</v>
      </c>
      <c r="C33" s="7"/>
      <c r="D33" s="7"/>
      <c r="E33" s="7"/>
      <c r="F33" s="7"/>
      <c r="G33" s="7"/>
      <c r="H33" s="7"/>
      <c r="I33" s="7"/>
      <c r="J33" s="112"/>
      <c r="K33" s="59" t="s">
        <v>418</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388</v>
      </c>
      <c r="C34" s="7"/>
      <c r="D34" s="7"/>
      <c r="E34" s="7"/>
      <c r="F34" s="7"/>
      <c r="G34" s="7"/>
      <c r="H34" s="7"/>
      <c r="I34" s="7"/>
      <c r="J34" s="112"/>
      <c r="K34" s="59" t="s">
        <v>419</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389</v>
      </c>
      <c r="C35" s="7"/>
      <c r="D35" s="7"/>
      <c r="E35" s="7"/>
      <c r="F35" s="7"/>
      <c r="G35" s="7"/>
      <c r="H35" s="7"/>
      <c r="I35" s="7"/>
      <c r="J35" s="112"/>
      <c r="K35" s="59" t="s">
        <v>420</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390</v>
      </c>
      <c r="C36" s="7"/>
      <c r="D36" s="7"/>
      <c r="E36" s="7"/>
      <c r="F36" s="7"/>
      <c r="G36" s="7"/>
      <c r="H36" s="7"/>
      <c r="I36" s="7"/>
      <c r="J36" s="112"/>
      <c r="K36" s="59" t="s">
        <v>421</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19.8">
      <c r="A37" s="58">
        <v>12</v>
      </c>
      <c r="B37" s="59" t="s">
        <v>391</v>
      </c>
      <c r="C37" s="7"/>
      <c r="D37" s="7"/>
      <c r="E37" s="7"/>
      <c r="F37" s="7"/>
      <c r="G37" s="7"/>
      <c r="H37" s="7"/>
      <c r="I37" s="7"/>
      <c r="J37" s="112"/>
      <c r="K37" s="59" t="s">
        <v>422</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392</v>
      </c>
      <c r="C38" s="7"/>
      <c r="D38" s="7"/>
      <c r="E38" s="7"/>
      <c r="F38" s="7"/>
      <c r="G38" s="7"/>
      <c r="H38" s="7"/>
      <c r="I38" s="7"/>
      <c r="J38" s="112"/>
      <c r="K38" s="59" t="s">
        <v>423</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393</v>
      </c>
      <c r="C39" s="7"/>
      <c r="D39" s="7"/>
      <c r="E39" s="7"/>
      <c r="F39" s="7"/>
      <c r="G39" s="7"/>
      <c r="H39" s="7"/>
      <c r="I39" s="7"/>
      <c r="J39" s="112"/>
      <c r="K39" s="59" t="s">
        <v>424</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394</v>
      </c>
      <c r="C40" s="7"/>
      <c r="D40" s="7"/>
      <c r="E40" s="7"/>
      <c r="F40" s="7"/>
      <c r="G40" s="7"/>
      <c r="H40" s="7"/>
      <c r="I40" s="7"/>
      <c r="J40" s="112"/>
      <c r="K40" s="59" t="s">
        <v>425</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395</v>
      </c>
      <c r="C41" s="7"/>
      <c r="D41" s="7"/>
      <c r="E41" s="7"/>
      <c r="F41" s="7"/>
      <c r="G41" s="7"/>
      <c r="H41" s="7"/>
      <c r="I41" s="7"/>
      <c r="J41" s="112"/>
      <c r="K41" s="59" t="s">
        <v>426</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39.6">
      <c r="A42" s="58">
        <v>17</v>
      </c>
      <c r="B42" s="59" t="s">
        <v>396</v>
      </c>
      <c r="C42" s="7"/>
      <c r="D42" s="7"/>
      <c r="E42" s="7"/>
      <c r="F42" s="7"/>
      <c r="G42" s="7"/>
      <c r="H42" s="7"/>
      <c r="I42" s="7"/>
      <c r="J42" s="112"/>
      <c r="K42" s="59" t="s">
        <v>427</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397</v>
      </c>
      <c r="C43" s="7"/>
      <c r="D43" s="7"/>
      <c r="E43" s="7"/>
      <c r="F43" s="7"/>
      <c r="G43" s="7"/>
      <c r="H43" s="7"/>
      <c r="I43" s="7"/>
      <c r="J43" s="112"/>
      <c r="K43" s="59" t="s">
        <v>428</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398</v>
      </c>
      <c r="C44" s="7"/>
      <c r="D44" s="7"/>
      <c r="E44" s="7"/>
      <c r="F44" s="7"/>
      <c r="G44" s="7"/>
      <c r="H44" s="7"/>
      <c r="I44" s="7"/>
      <c r="J44" s="112"/>
      <c r="K44" s="59" t="s">
        <v>429</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399</v>
      </c>
      <c r="C45" s="7"/>
      <c r="D45" s="7"/>
      <c r="E45" s="7"/>
      <c r="F45" s="7"/>
      <c r="G45" s="7"/>
      <c r="H45" s="7"/>
      <c r="I45" s="7"/>
      <c r="J45" s="112"/>
      <c r="K45" s="59" t="s">
        <v>430</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400</v>
      </c>
      <c r="C46" s="7"/>
      <c r="D46" s="7"/>
      <c r="E46" s="7"/>
      <c r="F46" s="7"/>
      <c r="G46" s="7"/>
      <c r="H46" s="7"/>
      <c r="I46" s="7"/>
      <c r="J46" s="112"/>
      <c r="K46" s="59" t="s">
        <v>431</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401</v>
      </c>
      <c r="C47" s="7"/>
      <c r="D47" s="7"/>
      <c r="E47" s="7"/>
      <c r="F47" s="7"/>
      <c r="G47" s="7"/>
      <c r="H47" s="7"/>
      <c r="I47" s="7"/>
      <c r="J47" s="112"/>
      <c r="K47" s="59" t="s">
        <v>432</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402</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403</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404</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405</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406</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407</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1F00-000000000000}"/>
    <dataValidation type="list" allowBlank="1" showInputMessage="1" showErrorMessage="1" sqref="A5:A22" xr:uid="{00000000-0002-0000-1F00-000001000000}">
      <formula1>$A$26:$A$53</formula1>
    </dataValidation>
    <dataValidation type="list" allowBlank="1" showInputMessage="1" showErrorMessage="1" sqref="K5:K22" xr:uid="{00000000-0002-0000-1F00-000002000000}">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工作表25"/>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109375" style="8" customWidth="1"/>
    <col min="3" max="3" width="10.88671875" style="7" customWidth="1"/>
    <col min="4" max="9" width="12.6640625" style="7" customWidth="1"/>
    <col min="10" max="10" width="24.109375" style="9" customWidth="1"/>
    <col min="11" max="11" width="24" style="7" customWidth="1"/>
    <col min="12" max="12" width="21.44140625" style="10" customWidth="1"/>
    <col min="13" max="13" width="20.109375" style="7" customWidth="1"/>
    <col min="14" max="16" width="21.33203125" style="11" customWidth="1"/>
    <col min="17" max="17" width="14.44140625" style="11" customWidth="1"/>
    <col min="18" max="18" width="20.77734375" style="11" customWidth="1"/>
    <col min="19" max="20" width="20.88671875" style="138" customWidth="1"/>
    <col min="21" max="21" width="16.21875" style="138" customWidth="1"/>
    <col min="22" max="22" width="22.21875" style="138" customWidth="1"/>
    <col min="23" max="23" width="17" style="138" customWidth="1"/>
    <col min="24" max="24" width="13.77734375" style="138" customWidth="1"/>
    <col min="25" max="25" width="21.88671875" style="139" customWidth="1"/>
    <col min="26" max="31" width="20.77734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4.95"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先填【114-1申請總表】第8列之B欄至CN欄'!G23</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先填【114-1申請總表】第8列之B欄至CN欄'!$N$23="弱勢家庭子女",'步驟1. 先填【114-1申請總表】第8列之B欄至CN欄'!$N$23="弱勢家庭身障學生或身障人士子女")),U4*(G4=0)),"1","0")</f>
        <v>0</v>
      </c>
      <c r="W4" s="148" t="str">
        <f t="shared" ref="W4:W22" si="3">IF(U4*V4,"Y","N")</f>
        <v>N</v>
      </c>
      <c r="X4" s="745">
        <f>COUNTIF(U4:U22,"1")</f>
        <v>1</v>
      </c>
      <c r="Y4" s="623">
        <f>'步驟1. 先填【114-1申請總表】第8列之B欄至CN欄'!N23</f>
        <v>0</v>
      </c>
      <c r="Z4" s="626">
        <f>SUM(N23:P23)</f>
        <v>0</v>
      </c>
      <c r="AA4" s="626">
        <f>SUM(O23+AB4+Q23)</f>
        <v>0</v>
      </c>
      <c r="AB4" s="626">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763"/>
      <c r="AD5" s="763"/>
      <c r="AE5" s="763"/>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763"/>
      <c r="AD6" s="763"/>
      <c r="AE6" s="763"/>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763"/>
      <c r="AD7" s="763"/>
      <c r="AE7" s="763"/>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763"/>
      <c r="AD8" s="763"/>
      <c r="AE8" s="763"/>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763"/>
      <c r="AD9" s="763"/>
      <c r="AE9" s="763"/>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763"/>
      <c r="AD10" s="763"/>
      <c r="AE10" s="763"/>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763"/>
      <c r="AD11" s="763"/>
      <c r="AE11" s="763"/>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763"/>
      <c r="AD12" s="763"/>
      <c r="AE12" s="763"/>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763"/>
      <c r="AD13" s="763"/>
      <c r="AE13" s="763"/>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763"/>
      <c r="AD14" s="763"/>
      <c r="AE14" s="763"/>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763"/>
      <c r="AD15" s="763"/>
      <c r="AE15" s="763"/>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763"/>
      <c r="AD16" s="763"/>
      <c r="AE16" s="763"/>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763"/>
      <c r="AD17" s="763"/>
      <c r="AE17" s="763"/>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763"/>
      <c r="AD18" s="763"/>
      <c r="AE18" s="763"/>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763"/>
      <c r="AD19" s="763"/>
      <c r="AE19" s="763"/>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763"/>
      <c r="AD20" s="763"/>
      <c r="AE20" s="763"/>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763"/>
      <c r="AD21" s="763"/>
      <c r="AE21" s="763"/>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763"/>
      <c r="AD22" s="763"/>
      <c r="AE22" s="763"/>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763"/>
      <c r="AD23" s="763"/>
      <c r="AE23" s="763"/>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380</v>
      </c>
      <c r="C26" s="7"/>
      <c r="D26" s="7"/>
      <c r="E26" s="7"/>
      <c r="F26" s="7"/>
      <c r="G26" s="7"/>
      <c r="H26" s="7"/>
      <c r="I26" s="7"/>
      <c r="J26" s="112"/>
      <c r="K26" s="59" t="s">
        <v>410</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381</v>
      </c>
      <c r="C27" s="7"/>
      <c r="D27" s="7"/>
      <c r="E27" s="7"/>
      <c r="F27" s="7"/>
      <c r="G27" s="7"/>
      <c r="H27" s="7"/>
      <c r="I27" s="7"/>
      <c r="J27" s="112"/>
      <c r="K27" s="59" t="s">
        <v>412</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382</v>
      </c>
      <c r="C28" s="7"/>
      <c r="D28" s="7"/>
      <c r="E28" s="7"/>
      <c r="F28" s="7"/>
      <c r="G28" s="7"/>
      <c r="H28" s="7"/>
      <c r="I28" s="7"/>
      <c r="J28" s="112"/>
      <c r="K28" s="59" t="s">
        <v>413</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383</v>
      </c>
      <c r="C29" s="7"/>
      <c r="D29" s="7"/>
      <c r="E29" s="7"/>
      <c r="F29" s="7"/>
      <c r="G29" s="7"/>
      <c r="H29" s="7"/>
      <c r="I29" s="7"/>
      <c r="J29" s="112"/>
      <c r="K29" s="59" t="s">
        <v>414</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384</v>
      </c>
      <c r="C30" s="7"/>
      <c r="D30" s="7"/>
      <c r="E30" s="7"/>
      <c r="F30" s="7"/>
      <c r="G30" s="7"/>
      <c r="H30" s="7"/>
      <c r="I30" s="7"/>
      <c r="J30" s="112"/>
      <c r="K30" s="59" t="s">
        <v>415</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385</v>
      </c>
      <c r="C31" s="7"/>
      <c r="D31" s="7"/>
      <c r="E31" s="7"/>
      <c r="F31" s="7"/>
      <c r="G31" s="7"/>
      <c r="H31" s="7"/>
      <c r="I31" s="7"/>
      <c r="J31" s="112"/>
      <c r="K31" s="59" t="s">
        <v>416</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386</v>
      </c>
      <c r="C32" s="7"/>
      <c r="D32" s="7"/>
      <c r="E32" s="7"/>
      <c r="F32" s="7"/>
      <c r="G32" s="7"/>
      <c r="H32" s="7"/>
      <c r="I32" s="7"/>
      <c r="J32" s="112"/>
      <c r="K32" s="59" t="s">
        <v>417</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387</v>
      </c>
      <c r="C33" s="7"/>
      <c r="D33" s="7"/>
      <c r="E33" s="7"/>
      <c r="F33" s="7"/>
      <c r="G33" s="7"/>
      <c r="H33" s="7"/>
      <c r="I33" s="7"/>
      <c r="J33" s="112"/>
      <c r="K33" s="59" t="s">
        <v>418</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388</v>
      </c>
      <c r="C34" s="7"/>
      <c r="D34" s="7"/>
      <c r="E34" s="7"/>
      <c r="F34" s="7"/>
      <c r="G34" s="7"/>
      <c r="H34" s="7"/>
      <c r="I34" s="7"/>
      <c r="J34" s="112"/>
      <c r="K34" s="59" t="s">
        <v>419</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389</v>
      </c>
      <c r="C35" s="7"/>
      <c r="D35" s="7"/>
      <c r="E35" s="7"/>
      <c r="F35" s="7"/>
      <c r="G35" s="7"/>
      <c r="H35" s="7"/>
      <c r="I35" s="7"/>
      <c r="J35" s="112"/>
      <c r="K35" s="59" t="s">
        <v>420</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390</v>
      </c>
      <c r="C36" s="7"/>
      <c r="D36" s="7"/>
      <c r="E36" s="7"/>
      <c r="F36" s="7"/>
      <c r="G36" s="7"/>
      <c r="H36" s="7"/>
      <c r="I36" s="7"/>
      <c r="J36" s="112"/>
      <c r="K36" s="59" t="s">
        <v>421</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6">
      <c r="A37" s="58">
        <v>12</v>
      </c>
      <c r="B37" s="59" t="s">
        <v>391</v>
      </c>
      <c r="C37" s="7"/>
      <c r="D37" s="7"/>
      <c r="E37" s="7"/>
      <c r="F37" s="7"/>
      <c r="G37" s="7"/>
      <c r="H37" s="7"/>
      <c r="I37" s="7"/>
      <c r="J37" s="112"/>
      <c r="K37" s="59" t="s">
        <v>422</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392</v>
      </c>
      <c r="C38" s="7"/>
      <c r="D38" s="7"/>
      <c r="E38" s="7"/>
      <c r="F38" s="7"/>
      <c r="G38" s="7"/>
      <c r="H38" s="7"/>
      <c r="I38" s="7"/>
      <c r="J38" s="112"/>
      <c r="K38" s="59" t="s">
        <v>423</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393</v>
      </c>
      <c r="C39" s="7"/>
      <c r="D39" s="7"/>
      <c r="E39" s="7"/>
      <c r="F39" s="7"/>
      <c r="G39" s="7"/>
      <c r="H39" s="7"/>
      <c r="I39" s="7"/>
      <c r="J39" s="112"/>
      <c r="K39" s="59" t="s">
        <v>424</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394</v>
      </c>
      <c r="C40" s="7"/>
      <c r="D40" s="7"/>
      <c r="E40" s="7"/>
      <c r="F40" s="7"/>
      <c r="G40" s="7"/>
      <c r="H40" s="7"/>
      <c r="I40" s="7"/>
      <c r="J40" s="112"/>
      <c r="K40" s="59" t="s">
        <v>425</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395</v>
      </c>
      <c r="C41" s="7"/>
      <c r="D41" s="7"/>
      <c r="E41" s="7"/>
      <c r="F41" s="7"/>
      <c r="G41" s="7"/>
      <c r="H41" s="7"/>
      <c r="I41" s="7"/>
      <c r="J41" s="112"/>
      <c r="K41" s="59" t="s">
        <v>426</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9.4">
      <c r="A42" s="58">
        <v>17</v>
      </c>
      <c r="B42" s="59" t="s">
        <v>396</v>
      </c>
      <c r="C42" s="7"/>
      <c r="D42" s="7"/>
      <c r="E42" s="7"/>
      <c r="F42" s="7"/>
      <c r="G42" s="7"/>
      <c r="H42" s="7"/>
      <c r="I42" s="7"/>
      <c r="J42" s="112"/>
      <c r="K42" s="59" t="s">
        <v>427</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397</v>
      </c>
      <c r="C43" s="7"/>
      <c r="D43" s="7"/>
      <c r="E43" s="7"/>
      <c r="F43" s="7"/>
      <c r="G43" s="7"/>
      <c r="H43" s="7"/>
      <c r="I43" s="7"/>
      <c r="J43" s="112"/>
      <c r="K43" s="59" t="s">
        <v>428</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398</v>
      </c>
      <c r="C44" s="7"/>
      <c r="D44" s="7"/>
      <c r="E44" s="7"/>
      <c r="F44" s="7"/>
      <c r="G44" s="7"/>
      <c r="H44" s="7"/>
      <c r="I44" s="7"/>
      <c r="J44" s="112"/>
      <c r="K44" s="59" t="s">
        <v>429</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399</v>
      </c>
      <c r="C45" s="7"/>
      <c r="D45" s="7"/>
      <c r="E45" s="7"/>
      <c r="F45" s="7"/>
      <c r="G45" s="7"/>
      <c r="H45" s="7"/>
      <c r="I45" s="7"/>
      <c r="J45" s="112"/>
      <c r="K45" s="59" t="s">
        <v>430</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400</v>
      </c>
      <c r="C46" s="7"/>
      <c r="D46" s="7"/>
      <c r="E46" s="7"/>
      <c r="F46" s="7"/>
      <c r="G46" s="7"/>
      <c r="H46" s="7"/>
      <c r="I46" s="7"/>
      <c r="J46" s="112"/>
      <c r="K46" s="59" t="s">
        <v>431</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401</v>
      </c>
      <c r="C47" s="7"/>
      <c r="D47" s="7"/>
      <c r="E47" s="7"/>
      <c r="F47" s="7"/>
      <c r="G47" s="7"/>
      <c r="H47" s="7"/>
      <c r="I47" s="7"/>
      <c r="J47" s="112"/>
      <c r="K47" s="59" t="s">
        <v>432</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402</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403</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404</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405</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406</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407</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000-000000000000}"/>
    <dataValidation type="list" allowBlank="1" showInputMessage="1" showErrorMessage="1" sqref="A5:A22" xr:uid="{00000000-0002-0000-2000-000001000000}">
      <formula1>$A$26:$A$53</formula1>
    </dataValidation>
    <dataValidation type="list" allowBlank="1" showInputMessage="1" showErrorMessage="1" sqref="K5:K22" xr:uid="{00000000-0002-0000-2000-000002000000}">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工作表26"/>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27.21875" style="7" customWidth="1"/>
    <col min="2" max="2" width="16" style="8" customWidth="1"/>
    <col min="3" max="3" width="12.88671875" style="7" customWidth="1"/>
    <col min="4" max="9" width="14.44140625" style="7" customWidth="1"/>
    <col min="10" max="10" width="29.88671875" style="9" customWidth="1"/>
    <col min="11" max="11" width="28" style="7" customWidth="1"/>
    <col min="12" max="12" width="24.44140625" style="10" customWidth="1"/>
    <col min="13" max="13" width="22.6640625" style="7" customWidth="1"/>
    <col min="14" max="14" width="24" style="11" customWidth="1"/>
    <col min="15" max="15" width="24.44140625" style="11" customWidth="1"/>
    <col min="16" max="16" width="24.109375" style="11" customWidth="1"/>
    <col min="17" max="17" width="19.33203125" style="11" customWidth="1"/>
    <col min="18" max="18" width="31.33203125" style="11" customWidth="1"/>
    <col min="19" max="21" width="22" style="7" customWidth="1"/>
    <col min="22" max="22" width="23.44140625" style="7" customWidth="1"/>
    <col min="23" max="23" width="18.44140625" style="7" customWidth="1"/>
    <col min="24" max="24" width="16.6640625" style="7" customWidth="1"/>
    <col min="25" max="25" width="21" style="12" customWidth="1"/>
    <col min="26" max="31" width="25.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755"/>
      <c r="U1" s="755"/>
      <c r="V1" s="755"/>
      <c r="W1" s="755"/>
      <c r="X1" s="755"/>
      <c r="Y1" s="755"/>
      <c r="Z1" s="755"/>
      <c r="AA1" s="755"/>
      <c r="AB1" s="755"/>
      <c r="AC1" s="755"/>
      <c r="AD1" s="755"/>
      <c r="AE1" s="755"/>
    </row>
    <row r="2" spans="1:31" s="3" customFormat="1" ht="212.4" customHeight="1">
      <c r="A2" s="606" t="s">
        <v>1</v>
      </c>
      <c r="B2" s="606"/>
      <c r="C2" s="606"/>
      <c r="D2" s="606"/>
      <c r="E2" s="606"/>
      <c r="F2" s="606"/>
      <c r="G2" s="606"/>
      <c r="H2" s="606"/>
      <c r="I2" s="606"/>
      <c r="J2" s="606"/>
      <c r="K2" s="606"/>
      <c r="L2" s="606"/>
      <c r="M2" s="606"/>
      <c r="N2" s="607" t="s">
        <v>898</v>
      </c>
      <c r="O2" s="608"/>
      <c r="P2" s="608"/>
      <c r="Q2" s="609" t="s">
        <v>897</v>
      </c>
      <c r="R2" s="609"/>
      <c r="S2" s="756" t="s">
        <v>159</v>
      </c>
      <c r="T2" s="757"/>
      <c r="U2" s="757"/>
      <c r="V2" s="757"/>
      <c r="W2" s="757"/>
      <c r="X2" s="758"/>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先填【114-1申請總表】第8列之B欄至CN欄'!G24</f>
        <v>0</v>
      </c>
      <c r="C4" s="114"/>
      <c r="D4" s="113">
        <v>1</v>
      </c>
      <c r="E4" s="113">
        <v>1</v>
      </c>
      <c r="F4" s="113">
        <v>0</v>
      </c>
      <c r="G4" s="114">
        <v>0</v>
      </c>
      <c r="H4" s="114">
        <v>0</v>
      </c>
      <c r="I4" s="113">
        <v>1</v>
      </c>
      <c r="J4" s="113" t="str">
        <f>'步驟1. 先填【114-1申請總表】第8列之B欄至CN欄'!C8</f>
        <v>國立彰化師範大學</v>
      </c>
      <c r="K4" s="113">
        <v>2</v>
      </c>
      <c r="L4" s="166"/>
      <c r="M4" s="143"/>
      <c r="N4" s="170"/>
      <c r="O4" s="170"/>
      <c r="P4" s="170"/>
      <c r="Q4" s="170"/>
      <c r="R4" s="170"/>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先填【114-1申請總表】第8列之B欄至CN欄'!$N$24="弱勢家庭子女",'步驟1. 先填【114-1申請總表】第8列之B欄至CN欄'!$N$24="弱勢家庭身障學生或身障人士子女")),U4*(G4=0)),"1","0")</f>
        <v>0</v>
      </c>
      <c r="W4" s="148" t="str">
        <f t="shared" ref="W4:W22" si="3">IF(U4*V4,"Y","N")</f>
        <v>N</v>
      </c>
      <c r="X4" s="745">
        <f>COUNTIF(U4:U22,"1")</f>
        <v>1</v>
      </c>
      <c r="Y4" s="623">
        <f>'步驟1. 先填【114-1申請總表】第8列之B欄至CN欄'!N24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70"/>
      <c r="O5" s="170"/>
      <c r="P5" s="170"/>
      <c r="Q5" s="170"/>
      <c r="R5" s="170"/>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70"/>
      <c r="O6" s="170"/>
      <c r="P6" s="170"/>
      <c r="Q6" s="170"/>
      <c r="R6" s="170"/>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70"/>
      <c r="O7" s="170"/>
      <c r="P7" s="170"/>
      <c r="Q7" s="170"/>
      <c r="R7" s="170"/>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70"/>
      <c r="O8" s="170"/>
      <c r="P8" s="170"/>
      <c r="Q8" s="170"/>
      <c r="R8" s="170"/>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70"/>
      <c r="O9" s="170"/>
      <c r="P9" s="170"/>
      <c r="Q9" s="170"/>
      <c r="R9" s="170"/>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70"/>
      <c r="O10" s="170"/>
      <c r="P10" s="170"/>
      <c r="Q10" s="170"/>
      <c r="R10" s="170"/>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70"/>
      <c r="O11" s="170"/>
      <c r="P11" s="170"/>
      <c r="Q11" s="170"/>
      <c r="R11" s="170"/>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70"/>
      <c r="O12" s="170"/>
      <c r="P12" s="170"/>
      <c r="Q12" s="170"/>
      <c r="R12" s="170"/>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70"/>
      <c r="O13" s="170"/>
      <c r="P13" s="170"/>
      <c r="Q13" s="170"/>
      <c r="R13" s="170"/>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70"/>
      <c r="O14" s="170"/>
      <c r="P14" s="170"/>
      <c r="Q14" s="170"/>
      <c r="R14" s="170"/>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70"/>
      <c r="O15" s="170"/>
      <c r="P15" s="170"/>
      <c r="Q15" s="170"/>
      <c r="R15" s="170"/>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70"/>
      <c r="O16" s="170"/>
      <c r="P16" s="170"/>
      <c r="Q16" s="170"/>
      <c r="R16" s="170"/>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70"/>
      <c r="O17" s="170"/>
      <c r="P17" s="170"/>
      <c r="Q17" s="170"/>
      <c r="R17" s="170"/>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70"/>
      <c r="O18" s="170"/>
      <c r="P18" s="170"/>
      <c r="Q18" s="170"/>
      <c r="R18" s="170"/>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70"/>
      <c r="O19" s="170"/>
      <c r="P19" s="170"/>
      <c r="Q19" s="170"/>
      <c r="R19" s="170"/>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70"/>
      <c r="O20" s="170"/>
      <c r="P20" s="170"/>
      <c r="Q20" s="170"/>
      <c r="R20" s="170"/>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70"/>
      <c r="O21" s="170"/>
      <c r="P21" s="170"/>
      <c r="Q21" s="170"/>
      <c r="R21" s="170"/>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70"/>
      <c r="O22" s="170"/>
      <c r="P22" s="170"/>
      <c r="Q22" s="170"/>
      <c r="R22" s="170"/>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19.8">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19.8">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19.8">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19.8">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39.6">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100-000000000000}"/>
    <dataValidation type="list" allowBlank="1" showInputMessage="1" showErrorMessage="1" sqref="A5:A22" xr:uid="{00000000-0002-0000-2100-000001000000}">
      <formula1>$A$26:$A$53</formula1>
    </dataValidation>
    <dataValidation type="list" allowBlank="1" showInputMessage="1" showErrorMessage="1" sqref="K5:K22" xr:uid="{00000000-0002-0000-2100-000002000000}">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7"/>
  <dimension ref="A1:AE55"/>
  <sheetViews>
    <sheetView zoomScale="63" zoomScaleNormal="63" workbookViewId="0">
      <pane xSplit="2" ySplit="3" topLeftCell="G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33203125" style="8" customWidth="1"/>
    <col min="3" max="3" width="12.77734375" style="7" customWidth="1"/>
    <col min="4" max="4" width="17.6640625" style="7" customWidth="1"/>
    <col min="5" max="5" width="14.77734375" style="7" customWidth="1"/>
    <col min="6" max="9" width="17.6640625" style="7" customWidth="1"/>
    <col min="10" max="10" width="33.44140625" style="9" customWidth="1"/>
    <col min="11" max="11" width="26.88671875" style="7" customWidth="1"/>
    <col min="12" max="12" width="24.77734375" style="10" customWidth="1"/>
    <col min="13" max="13" width="21.33203125" style="7" customWidth="1"/>
    <col min="14" max="14" width="19.88671875" style="11" customWidth="1"/>
    <col min="15" max="15" width="20.21875" style="11" customWidth="1"/>
    <col min="16" max="16" width="17.44140625" style="11" customWidth="1"/>
    <col min="17" max="17" width="18.21875" style="11" customWidth="1"/>
    <col min="18" max="18" width="28.77734375" style="11" customWidth="1"/>
    <col min="19" max="20" width="24.664062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6"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24.4"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142" customFormat="1" ht="138.44999999999999"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先填【114-1申請總表】第8列之B欄至CN欄'!G25</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先填【114-1申請總表】第8列之B欄至CN欄'!$N$25="弱勢家庭子女",'步驟1. 先填【114-1申請總表】第8列之B欄至CN欄'!$N$25="弱勢家庭身障學生或身障人士子女")),U4*(G4=0)),"1","0")</f>
        <v>0</v>
      </c>
      <c r="W4" s="148" t="str">
        <f t="shared" ref="W4:W22" si="3">IF(U4*V4,"Y","N")</f>
        <v>N</v>
      </c>
      <c r="X4" s="745">
        <f>COUNTIF(U4:U22,"1")</f>
        <v>1</v>
      </c>
      <c r="Y4" s="623">
        <f>'步驟1. 先填【114-1申請總表】第8列之B欄至CN欄'!N25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51" t="s">
        <v>822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187" customFormat="1" ht="18.45" customHeight="1">
      <c r="A25" s="121" t="s">
        <v>408</v>
      </c>
      <c r="B25" s="140"/>
      <c r="C25" s="138"/>
      <c r="D25" s="138"/>
      <c r="E25" s="138"/>
      <c r="F25" s="138"/>
      <c r="G25" s="138"/>
      <c r="H25" s="138"/>
      <c r="I25" s="138"/>
      <c r="J25" s="155"/>
      <c r="K25" s="64" t="s">
        <v>409</v>
      </c>
      <c r="L25" s="186"/>
      <c r="M25" s="138"/>
      <c r="N25" s="122"/>
      <c r="O25" s="122"/>
      <c r="P25" s="122"/>
      <c r="Q25" s="122"/>
      <c r="R25" s="122"/>
      <c r="S25" s="138"/>
      <c r="T25" s="138"/>
      <c r="U25" s="138"/>
      <c r="V25" s="138"/>
      <c r="W25" s="138"/>
      <c r="X25" s="138"/>
      <c r="Y25" s="140"/>
      <c r="Z25" s="140"/>
      <c r="AA25" s="140"/>
      <c r="AB25" s="140"/>
      <c r="AC25" s="140"/>
      <c r="AD25" s="140"/>
      <c r="AE25" s="140"/>
    </row>
    <row r="26" spans="1:31" s="187" customFormat="1" ht="19.8">
      <c r="A26" s="58">
        <v>1</v>
      </c>
      <c r="B26" s="59" t="s">
        <v>380</v>
      </c>
      <c r="C26" s="138"/>
      <c r="D26" s="138"/>
      <c r="E26" s="138"/>
      <c r="F26" s="138"/>
      <c r="G26" s="138"/>
      <c r="H26" s="138"/>
      <c r="I26" s="138"/>
      <c r="J26" s="155"/>
      <c r="K26" s="59" t="s">
        <v>410</v>
      </c>
      <c r="L26" s="136"/>
      <c r="M26" s="138"/>
      <c r="N26" s="122"/>
      <c r="O26" s="122"/>
      <c r="P26" s="122"/>
      <c r="Q26" s="122"/>
      <c r="R26" s="122"/>
      <c r="S26" s="138"/>
      <c r="T26" s="138"/>
      <c r="U26" s="138"/>
      <c r="V26" s="138"/>
      <c r="W26" s="138"/>
      <c r="X26" s="138"/>
      <c r="Y26" s="140"/>
      <c r="Z26" s="140"/>
      <c r="AA26" s="140"/>
      <c r="AB26" s="140"/>
      <c r="AC26" s="140"/>
      <c r="AD26" s="140"/>
      <c r="AE26" s="140"/>
    </row>
    <row r="27" spans="1:31" s="187" customFormat="1" ht="19.8">
      <c r="A27" s="58">
        <v>2</v>
      </c>
      <c r="B27" s="59" t="s">
        <v>381</v>
      </c>
      <c r="C27" s="138"/>
      <c r="D27" s="138"/>
      <c r="E27" s="138"/>
      <c r="F27" s="138"/>
      <c r="G27" s="138"/>
      <c r="H27" s="138"/>
      <c r="I27" s="138"/>
      <c r="J27" s="155"/>
      <c r="K27" s="59" t="s">
        <v>412</v>
      </c>
      <c r="L27" s="186"/>
      <c r="M27" s="138"/>
      <c r="N27" s="122"/>
      <c r="O27" s="122"/>
      <c r="P27" s="122"/>
      <c r="Q27" s="122"/>
      <c r="R27" s="122"/>
      <c r="S27" s="138"/>
      <c r="T27" s="138"/>
      <c r="U27" s="138"/>
      <c r="V27" s="138"/>
      <c r="W27" s="138"/>
      <c r="X27" s="138"/>
      <c r="Y27" s="140"/>
      <c r="Z27" s="140"/>
      <c r="AA27" s="140"/>
      <c r="AB27" s="140"/>
      <c r="AC27" s="140"/>
      <c r="AD27" s="140"/>
      <c r="AE27" s="140"/>
    </row>
    <row r="28" spans="1:31" s="187" customFormat="1" ht="19.8">
      <c r="A28" s="58">
        <v>3</v>
      </c>
      <c r="B28" s="59" t="s">
        <v>382</v>
      </c>
      <c r="C28" s="138"/>
      <c r="D28" s="138"/>
      <c r="E28" s="138"/>
      <c r="F28" s="138"/>
      <c r="G28" s="138"/>
      <c r="H28" s="138"/>
      <c r="I28" s="138"/>
      <c r="J28" s="155"/>
      <c r="K28" s="59" t="s">
        <v>413</v>
      </c>
      <c r="L28" s="186"/>
      <c r="M28" s="138"/>
      <c r="N28" s="122"/>
      <c r="O28" s="122"/>
      <c r="P28" s="122"/>
      <c r="Q28" s="122"/>
      <c r="R28" s="122"/>
      <c r="S28" s="138"/>
      <c r="T28" s="138"/>
      <c r="U28" s="138"/>
      <c r="V28" s="138"/>
      <c r="W28" s="138"/>
      <c r="X28" s="138"/>
      <c r="Y28" s="140"/>
      <c r="Z28" s="140"/>
      <c r="AA28" s="140"/>
      <c r="AB28" s="140"/>
      <c r="AC28" s="140"/>
      <c r="AD28" s="140"/>
      <c r="AE28" s="140"/>
    </row>
    <row r="29" spans="1:31" s="187" customFormat="1" ht="19.8">
      <c r="A29" s="58">
        <v>4</v>
      </c>
      <c r="B29" s="59" t="s">
        <v>383</v>
      </c>
      <c r="C29" s="138"/>
      <c r="D29" s="138"/>
      <c r="E29" s="138"/>
      <c r="F29" s="138"/>
      <c r="G29" s="138"/>
      <c r="H29" s="138"/>
      <c r="I29" s="138"/>
      <c r="J29" s="155"/>
      <c r="K29" s="59" t="s">
        <v>414</v>
      </c>
      <c r="L29" s="186"/>
      <c r="M29" s="138"/>
      <c r="N29" s="122"/>
      <c r="O29" s="122"/>
      <c r="P29" s="122"/>
      <c r="Q29" s="122"/>
      <c r="R29" s="122"/>
      <c r="S29" s="138"/>
      <c r="T29" s="138"/>
      <c r="U29" s="138"/>
      <c r="V29" s="138"/>
      <c r="W29" s="138"/>
      <c r="X29" s="138"/>
      <c r="Y29" s="140"/>
      <c r="Z29" s="140"/>
      <c r="AA29" s="140"/>
      <c r="AB29" s="140"/>
      <c r="AC29" s="140"/>
      <c r="AD29" s="140"/>
      <c r="AE29" s="140"/>
    </row>
    <row r="30" spans="1:31" s="187" customFormat="1" ht="19.8">
      <c r="A30" s="58">
        <v>5</v>
      </c>
      <c r="B30" s="59" t="s">
        <v>384</v>
      </c>
      <c r="C30" s="138"/>
      <c r="D30" s="138"/>
      <c r="E30" s="138"/>
      <c r="F30" s="138"/>
      <c r="G30" s="138"/>
      <c r="H30" s="138"/>
      <c r="I30" s="138"/>
      <c r="J30" s="155"/>
      <c r="K30" s="59" t="s">
        <v>415</v>
      </c>
      <c r="L30" s="186"/>
      <c r="M30" s="138"/>
      <c r="N30" s="122"/>
      <c r="O30" s="122"/>
      <c r="P30" s="122"/>
      <c r="Q30" s="122"/>
      <c r="R30" s="122"/>
      <c r="S30" s="138"/>
      <c r="T30" s="138"/>
      <c r="U30" s="138"/>
      <c r="V30" s="138"/>
      <c r="W30" s="138"/>
      <c r="X30" s="138"/>
      <c r="Y30" s="140"/>
      <c r="Z30" s="140"/>
      <c r="AA30" s="140"/>
      <c r="AB30" s="140"/>
      <c r="AC30" s="140"/>
      <c r="AD30" s="140"/>
      <c r="AE30" s="140"/>
    </row>
    <row r="31" spans="1:31" s="187" customFormat="1" ht="19.8">
      <c r="A31" s="58">
        <v>6</v>
      </c>
      <c r="B31" s="59" t="s">
        <v>385</v>
      </c>
      <c r="C31" s="138"/>
      <c r="D31" s="138"/>
      <c r="E31" s="138"/>
      <c r="F31" s="138"/>
      <c r="G31" s="138"/>
      <c r="H31" s="138"/>
      <c r="I31" s="138"/>
      <c r="J31" s="155"/>
      <c r="K31" s="59" t="s">
        <v>416</v>
      </c>
      <c r="L31" s="186"/>
      <c r="M31" s="138"/>
      <c r="N31" s="122"/>
      <c r="O31" s="122"/>
      <c r="P31" s="122"/>
      <c r="Q31" s="122"/>
      <c r="R31" s="122"/>
      <c r="S31" s="138"/>
      <c r="T31" s="138"/>
      <c r="U31" s="138"/>
      <c r="V31" s="138"/>
      <c r="W31" s="138"/>
      <c r="X31" s="138"/>
      <c r="Y31" s="140"/>
      <c r="Z31" s="140"/>
      <c r="AA31" s="140"/>
      <c r="AB31" s="140"/>
      <c r="AC31" s="140"/>
      <c r="AD31" s="140"/>
      <c r="AE31" s="140"/>
    </row>
    <row r="32" spans="1:31" s="187" customFormat="1" ht="39.6">
      <c r="A32" s="58">
        <v>7</v>
      </c>
      <c r="B32" s="59" t="s">
        <v>386</v>
      </c>
      <c r="C32" s="138"/>
      <c r="D32" s="138"/>
      <c r="E32" s="138"/>
      <c r="F32" s="138"/>
      <c r="G32" s="138"/>
      <c r="H32" s="138"/>
      <c r="I32" s="138"/>
      <c r="J32" s="155"/>
      <c r="K32" s="59" t="s">
        <v>417</v>
      </c>
      <c r="L32" s="186"/>
      <c r="M32" s="138"/>
      <c r="N32" s="122"/>
      <c r="O32" s="122"/>
      <c r="P32" s="122"/>
      <c r="Q32" s="122"/>
      <c r="R32" s="122"/>
      <c r="S32" s="138"/>
      <c r="T32" s="138"/>
      <c r="U32" s="138"/>
      <c r="V32" s="138"/>
      <c r="W32" s="138"/>
      <c r="X32" s="138"/>
      <c r="Y32" s="140"/>
      <c r="Z32" s="140"/>
      <c r="AA32" s="140"/>
      <c r="AB32" s="140"/>
      <c r="AC32" s="140"/>
      <c r="AD32" s="140"/>
      <c r="AE32" s="140"/>
    </row>
    <row r="33" spans="1:31" s="187" customFormat="1" ht="19.8">
      <c r="A33" s="58">
        <v>8</v>
      </c>
      <c r="B33" s="59" t="s">
        <v>387</v>
      </c>
      <c r="C33" s="138"/>
      <c r="D33" s="138"/>
      <c r="E33" s="138"/>
      <c r="F33" s="138"/>
      <c r="G33" s="138"/>
      <c r="H33" s="138"/>
      <c r="I33" s="138"/>
      <c r="J33" s="155"/>
      <c r="K33" s="59" t="s">
        <v>418</v>
      </c>
      <c r="L33" s="186"/>
      <c r="M33" s="138"/>
      <c r="N33" s="122"/>
      <c r="O33" s="122"/>
      <c r="P33" s="122"/>
      <c r="Q33" s="122"/>
      <c r="R33" s="122"/>
      <c r="S33" s="138"/>
      <c r="T33" s="138"/>
      <c r="U33" s="138"/>
      <c r="V33" s="138"/>
      <c r="W33" s="138"/>
      <c r="X33" s="138"/>
      <c r="Y33" s="140"/>
      <c r="Z33" s="140"/>
      <c r="AA33" s="140"/>
      <c r="AB33" s="140"/>
      <c r="AC33" s="140"/>
      <c r="AD33" s="140"/>
      <c r="AE33" s="140"/>
    </row>
    <row r="34" spans="1:31" s="187" customFormat="1" ht="19.8">
      <c r="A34" s="58">
        <v>9</v>
      </c>
      <c r="B34" s="59" t="s">
        <v>388</v>
      </c>
      <c r="C34" s="138"/>
      <c r="D34" s="138"/>
      <c r="E34" s="138"/>
      <c r="F34" s="138"/>
      <c r="G34" s="138"/>
      <c r="H34" s="138"/>
      <c r="I34" s="138"/>
      <c r="J34" s="155"/>
      <c r="K34" s="59" t="s">
        <v>419</v>
      </c>
      <c r="L34" s="186"/>
      <c r="M34" s="138"/>
      <c r="N34" s="122"/>
      <c r="O34" s="122"/>
      <c r="P34" s="122"/>
      <c r="Q34" s="122"/>
      <c r="R34" s="122"/>
      <c r="S34" s="138"/>
      <c r="T34" s="138"/>
      <c r="U34" s="138"/>
      <c r="V34" s="138"/>
      <c r="W34" s="138"/>
      <c r="X34" s="138"/>
      <c r="Y34" s="140"/>
      <c r="Z34" s="140"/>
      <c r="AA34" s="140"/>
      <c r="AB34" s="140"/>
      <c r="AC34" s="140"/>
      <c r="AD34" s="140"/>
      <c r="AE34" s="140"/>
    </row>
    <row r="35" spans="1:31" s="187" customFormat="1" ht="19.8">
      <c r="A35" s="58">
        <v>10</v>
      </c>
      <c r="B35" s="59" t="s">
        <v>389</v>
      </c>
      <c r="C35" s="138"/>
      <c r="D35" s="138"/>
      <c r="E35" s="138"/>
      <c r="F35" s="138"/>
      <c r="G35" s="138"/>
      <c r="H35" s="138"/>
      <c r="I35" s="138"/>
      <c r="J35" s="155"/>
      <c r="K35" s="59" t="s">
        <v>420</v>
      </c>
      <c r="L35" s="186"/>
      <c r="M35" s="138"/>
      <c r="N35" s="122"/>
      <c r="O35" s="122"/>
      <c r="P35" s="122"/>
      <c r="Q35" s="122"/>
      <c r="R35" s="122"/>
      <c r="S35" s="138"/>
      <c r="T35" s="138"/>
      <c r="U35" s="138"/>
      <c r="V35" s="138"/>
      <c r="W35" s="138"/>
      <c r="X35" s="138"/>
      <c r="Y35" s="140"/>
      <c r="Z35" s="140"/>
      <c r="AA35" s="140"/>
      <c r="AB35" s="140"/>
      <c r="AC35" s="140"/>
      <c r="AD35" s="140"/>
      <c r="AE35" s="140"/>
    </row>
    <row r="36" spans="1:31" s="187" customFormat="1" ht="19.8">
      <c r="A36" s="58">
        <v>11</v>
      </c>
      <c r="B36" s="59" t="s">
        <v>390</v>
      </c>
      <c r="C36" s="138"/>
      <c r="D36" s="138"/>
      <c r="E36" s="138"/>
      <c r="F36" s="138"/>
      <c r="G36" s="138"/>
      <c r="H36" s="138"/>
      <c r="I36" s="138"/>
      <c r="J36" s="155"/>
      <c r="K36" s="59" t="s">
        <v>421</v>
      </c>
      <c r="L36" s="186"/>
      <c r="M36" s="138"/>
      <c r="N36" s="122"/>
      <c r="O36" s="122"/>
      <c r="P36" s="122"/>
      <c r="Q36" s="122"/>
      <c r="R36" s="122"/>
      <c r="S36" s="138"/>
      <c r="T36" s="138"/>
      <c r="U36" s="138"/>
      <c r="V36" s="138"/>
      <c r="W36" s="138"/>
      <c r="X36" s="138"/>
      <c r="Y36" s="140"/>
      <c r="Z36" s="140"/>
      <c r="AA36" s="140"/>
      <c r="AB36" s="140"/>
      <c r="AC36" s="140"/>
      <c r="AD36" s="140"/>
      <c r="AE36" s="140"/>
    </row>
    <row r="37" spans="1:31" s="187" customFormat="1" ht="39.6">
      <c r="A37" s="58">
        <v>12</v>
      </c>
      <c r="B37" s="59" t="s">
        <v>391</v>
      </c>
      <c r="C37" s="138"/>
      <c r="D37" s="138"/>
      <c r="E37" s="138"/>
      <c r="F37" s="138"/>
      <c r="G37" s="138"/>
      <c r="H37" s="138"/>
      <c r="I37" s="138"/>
      <c r="J37" s="155"/>
      <c r="K37" s="59" t="s">
        <v>422</v>
      </c>
      <c r="L37" s="186"/>
      <c r="M37" s="138"/>
      <c r="N37" s="122"/>
      <c r="O37" s="122"/>
      <c r="P37" s="122"/>
      <c r="Q37" s="122"/>
      <c r="R37" s="122"/>
      <c r="S37" s="138"/>
      <c r="T37" s="138"/>
      <c r="U37" s="138"/>
      <c r="V37" s="138"/>
      <c r="W37" s="138"/>
      <c r="X37" s="138"/>
      <c r="Y37" s="140"/>
      <c r="Z37" s="140"/>
      <c r="AA37" s="140"/>
      <c r="AB37" s="140"/>
      <c r="AC37" s="140"/>
      <c r="AD37" s="140"/>
      <c r="AE37" s="140"/>
    </row>
    <row r="38" spans="1:31" s="187" customFormat="1" ht="19.8">
      <c r="A38" s="58">
        <v>13</v>
      </c>
      <c r="B38" s="59" t="s">
        <v>392</v>
      </c>
      <c r="C38" s="138"/>
      <c r="D38" s="138"/>
      <c r="E38" s="138"/>
      <c r="F38" s="138"/>
      <c r="G38" s="138"/>
      <c r="H38" s="138"/>
      <c r="I38" s="138"/>
      <c r="J38" s="155"/>
      <c r="K38" s="59" t="s">
        <v>423</v>
      </c>
      <c r="L38" s="186"/>
      <c r="M38" s="138"/>
      <c r="N38" s="122"/>
      <c r="O38" s="122"/>
      <c r="P38" s="122"/>
      <c r="Q38" s="122"/>
      <c r="R38" s="122"/>
      <c r="S38" s="138"/>
      <c r="T38" s="138"/>
      <c r="U38" s="138"/>
      <c r="V38" s="138"/>
      <c r="W38" s="138"/>
      <c r="X38" s="138"/>
      <c r="Y38" s="140"/>
      <c r="Z38" s="140"/>
      <c r="AA38" s="140"/>
      <c r="AB38" s="140"/>
      <c r="AC38" s="140"/>
      <c r="AD38" s="140"/>
      <c r="AE38" s="140"/>
    </row>
    <row r="39" spans="1:31" s="187" customFormat="1" ht="19.8">
      <c r="A39" s="58">
        <v>14</v>
      </c>
      <c r="B39" s="59" t="s">
        <v>393</v>
      </c>
      <c r="C39" s="138"/>
      <c r="D39" s="138"/>
      <c r="E39" s="138"/>
      <c r="F39" s="138"/>
      <c r="G39" s="138"/>
      <c r="H39" s="138"/>
      <c r="I39" s="138"/>
      <c r="J39" s="155"/>
      <c r="K39" s="59" t="s">
        <v>424</v>
      </c>
      <c r="L39" s="186"/>
      <c r="M39" s="138"/>
      <c r="N39" s="122"/>
      <c r="O39" s="122"/>
      <c r="P39" s="122"/>
      <c r="Q39" s="122"/>
      <c r="R39" s="122"/>
      <c r="S39" s="138"/>
      <c r="T39" s="138"/>
      <c r="U39" s="138"/>
      <c r="V39" s="138"/>
      <c r="W39" s="138"/>
      <c r="X39" s="138"/>
      <c r="Y39" s="140"/>
      <c r="Z39" s="140"/>
      <c r="AA39" s="140"/>
      <c r="AB39" s="140"/>
      <c r="AC39" s="140"/>
      <c r="AD39" s="140"/>
      <c r="AE39" s="140"/>
    </row>
    <row r="40" spans="1:31" s="187" customFormat="1" ht="39.6">
      <c r="A40" s="58">
        <v>15</v>
      </c>
      <c r="B40" s="59" t="s">
        <v>394</v>
      </c>
      <c r="C40" s="138"/>
      <c r="D40" s="138"/>
      <c r="E40" s="138"/>
      <c r="F40" s="138"/>
      <c r="G40" s="138"/>
      <c r="H40" s="138"/>
      <c r="I40" s="138"/>
      <c r="J40" s="155"/>
      <c r="K40" s="59" t="s">
        <v>425</v>
      </c>
      <c r="L40" s="186"/>
      <c r="M40" s="138"/>
      <c r="N40" s="122"/>
      <c r="O40" s="122"/>
      <c r="P40" s="122"/>
      <c r="Q40" s="122"/>
      <c r="R40" s="122"/>
      <c r="S40" s="138"/>
      <c r="T40" s="138"/>
      <c r="U40" s="138"/>
      <c r="V40" s="138"/>
      <c r="W40" s="138"/>
      <c r="X40" s="138"/>
      <c r="Y40" s="140"/>
      <c r="Z40" s="140"/>
      <c r="AA40" s="140"/>
      <c r="AB40" s="140"/>
      <c r="AC40" s="140"/>
      <c r="AD40" s="140"/>
      <c r="AE40" s="140"/>
    </row>
    <row r="41" spans="1:31" s="187" customFormat="1" ht="19.8">
      <c r="A41" s="58">
        <v>16</v>
      </c>
      <c r="B41" s="59" t="s">
        <v>395</v>
      </c>
      <c r="C41" s="138"/>
      <c r="D41" s="138"/>
      <c r="E41" s="138"/>
      <c r="F41" s="138"/>
      <c r="G41" s="138"/>
      <c r="H41" s="138"/>
      <c r="I41" s="138"/>
      <c r="J41" s="155"/>
      <c r="K41" s="59" t="s">
        <v>426</v>
      </c>
      <c r="L41" s="186"/>
      <c r="M41" s="138"/>
      <c r="N41" s="122"/>
      <c r="O41" s="122"/>
      <c r="P41" s="122"/>
      <c r="Q41" s="122"/>
      <c r="R41" s="122"/>
      <c r="S41" s="138"/>
      <c r="T41" s="138"/>
      <c r="U41" s="138"/>
      <c r="V41" s="138"/>
      <c r="W41" s="138"/>
      <c r="X41" s="138"/>
      <c r="Y41" s="140"/>
      <c r="Z41" s="140"/>
      <c r="AA41" s="140"/>
      <c r="AB41" s="140"/>
      <c r="AC41" s="140"/>
      <c r="AD41" s="140"/>
      <c r="AE41" s="140"/>
    </row>
    <row r="42" spans="1:31" s="187" customFormat="1" ht="39.6">
      <c r="A42" s="58">
        <v>17</v>
      </c>
      <c r="B42" s="59" t="s">
        <v>396</v>
      </c>
      <c r="C42" s="138"/>
      <c r="D42" s="138"/>
      <c r="E42" s="138"/>
      <c r="F42" s="138"/>
      <c r="G42" s="138"/>
      <c r="H42" s="138"/>
      <c r="I42" s="138"/>
      <c r="J42" s="155"/>
      <c r="K42" s="59" t="s">
        <v>427</v>
      </c>
      <c r="L42" s="186"/>
      <c r="M42" s="138"/>
      <c r="N42" s="122"/>
      <c r="O42" s="122"/>
      <c r="P42" s="122"/>
      <c r="Q42" s="122"/>
      <c r="R42" s="122"/>
      <c r="S42" s="138"/>
      <c r="T42" s="138"/>
      <c r="U42" s="138"/>
      <c r="V42" s="138"/>
      <c r="W42" s="138"/>
      <c r="X42" s="138"/>
      <c r="Y42" s="140"/>
      <c r="Z42" s="140"/>
      <c r="AA42" s="140"/>
      <c r="AB42" s="140"/>
      <c r="AC42" s="140"/>
      <c r="AD42" s="140"/>
      <c r="AE42" s="140"/>
    </row>
    <row r="43" spans="1:31" s="187" customFormat="1" ht="19.8">
      <c r="A43" s="58">
        <v>18</v>
      </c>
      <c r="B43" s="59" t="s">
        <v>397</v>
      </c>
      <c r="C43" s="138"/>
      <c r="D43" s="138"/>
      <c r="E43" s="138"/>
      <c r="F43" s="138"/>
      <c r="G43" s="138"/>
      <c r="H43" s="138"/>
      <c r="I43" s="138"/>
      <c r="J43" s="155"/>
      <c r="K43" s="59" t="s">
        <v>428</v>
      </c>
      <c r="L43" s="186"/>
      <c r="M43" s="138"/>
      <c r="N43" s="122"/>
      <c r="O43" s="122"/>
      <c r="P43" s="122"/>
      <c r="Q43" s="122"/>
      <c r="R43" s="122"/>
      <c r="S43" s="138"/>
      <c r="T43" s="138"/>
      <c r="U43" s="138"/>
      <c r="V43" s="138"/>
      <c r="W43" s="138"/>
      <c r="X43" s="138"/>
      <c r="Y43" s="140"/>
      <c r="Z43" s="140"/>
      <c r="AA43" s="140"/>
      <c r="AB43" s="140"/>
      <c r="AC43" s="140"/>
      <c r="AD43" s="140"/>
      <c r="AE43" s="140"/>
    </row>
    <row r="44" spans="1:31" s="187" customFormat="1" ht="39.6">
      <c r="A44" s="58">
        <v>19</v>
      </c>
      <c r="B44" s="59" t="s">
        <v>398</v>
      </c>
      <c r="C44" s="138"/>
      <c r="D44" s="138"/>
      <c r="E44" s="138"/>
      <c r="F44" s="138"/>
      <c r="G44" s="138"/>
      <c r="H44" s="138"/>
      <c r="I44" s="138"/>
      <c r="J44" s="155"/>
      <c r="K44" s="59" t="s">
        <v>429</v>
      </c>
      <c r="L44" s="186"/>
      <c r="M44" s="138"/>
      <c r="N44" s="122"/>
      <c r="O44" s="122"/>
      <c r="P44" s="122"/>
      <c r="Q44" s="122"/>
      <c r="R44" s="122"/>
      <c r="S44" s="138"/>
      <c r="T44" s="138"/>
      <c r="U44" s="138"/>
      <c r="V44" s="138"/>
      <c r="W44" s="138"/>
      <c r="X44" s="138"/>
      <c r="Y44" s="140"/>
      <c r="Z44" s="140"/>
      <c r="AA44" s="140"/>
      <c r="AB44" s="140"/>
      <c r="AC44" s="140"/>
      <c r="AD44" s="140"/>
      <c r="AE44" s="140"/>
    </row>
    <row r="45" spans="1:31" s="187" customFormat="1" ht="39.6">
      <c r="A45" s="58">
        <v>20</v>
      </c>
      <c r="B45" s="59" t="s">
        <v>399</v>
      </c>
      <c r="C45" s="138"/>
      <c r="D45" s="138"/>
      <c r="E45" s="138"/>
      <c r="F45" s="138"/>
      <c r="G45" s="138"/>
      <c r="H45" s="138"/>
      <c r="I45" s="138"/>
      <c r="J45" s="155"/>
      <c r="K45" s="59" t="s">
        <v>430</v>
      </c>
      <c r="L45" s="186"/>
      <c r="M45" s="138"/>
      <c r="N45" s="122"/>
      <c r="O45" s="122"/>
      <c r="P45" s="122"/>
      <c r="Q45" s="122"/>
      <c r="R45" s="122"/>
      <c r="S45" s="138"/>
      <c r="T45" s="138"/>
      <c r="U45" s="138"/>
      <c r="V45" s="138"/>
      <c r="W45" s="138"/>
      <c r="X45" s="138"/>
      <c r="Y45" s="140"/>
      <c r="Z45" s="140"/>
      <c r="AA45" s="140"/>
      <c r="AB45" s="140"/>
      <c r="AC45" s="140"/>
      <c r="AD45" s="140"/>
      <c r="AE45" s="140"/>
    </row>
    <row r="46" spans="1:31" s="187" customFormat="1" ht="19.8">
      <c r="A46" s="58">
        <v>21</v>
      </c>
      <c r="B46" s="59" t="s">
        <v>400</v>
      </c>
      <c r="C46" s="138"/>
      <c r="D46" s="138"/>
      <c r="E46" s="138"/>
      <c r="F46" s="138"/>
      <c r="G46" s="138"/>
      <c r="H46" s="138"/>
      <c r="I46" s="138"/>
      <c r="J46" s="155"/>
      <c r="K46" s="59" t="s">
        <v>431</v>
      </c>
      <c r="L46" s="186"/>
      <c r="M46" s="138"/>
      <c r="N46" s="122"/>
      <c r="O46" s="122"/>
      <c r="P46" s="122"/>
      <c r="Q46" s="122"/>
      <c r="R46" s="122"/>
      <c r="S46" s="138"/>
      <c r="T46" s="138"/>
      <c r="U46" s="138"/>
      <c r="V46" s="138"/>
      <c r="W46" s="138"/>
      <c r="X46" s="138"/>
      <c r="Y46" s="140"/>
      <c r="Z46" s="140"/>
      <c r="AA46" s="140"/>
      <c r="AB46" s="140"/>
      <c r="AC46" s="140"/>
      <c r="AD46" s="140"/>
      <c r="AE46" s="140"/>
    </row>
    <row r="47" spans="1:31" s="187" customFormat="1" ht="19.8">
      <c r="A47" s="58">
        <v>22</v>
      </c>
      <c r="B47" s="59" t="s">
        <v>401</v>
      </c>
      <c r="C47" s="138"/>
      <c r="D47" s="138"/>
      <c r="E47" s="138"/>
      <c r="F47" s="138"/>
      <c r="G47" s="138"/>
      <c r="H47" s="138"/>
      <c r="I47" s="138"/>
      <c r="J47" s="155"/>
      <c r="K47" s="59" t="s">
        <v>432</v>
      </c>
      <c r="L47" s="186"/>
      <c r="M47" s="138"/>
      <c r="N47" s="122"/>
      <c r="O47" s="122"/>
      <c r="P47" s="122"/>
      <c r="Q47" s="122"/>
      <c r="R47" s="122"/>
      <c r="S47" s="138"/>
      <c r="T47" s="138"/>
      <c r="U47" s="138"/>
      <c r="V47" s="138"/>
      <c r="W47" s="138"/>
      <c r="X47" s="138"/>
      <c r="Y47" s="140"/>
      <c r="Z47" s="140"/>
      <c r="AA47" s="140"/>
      <c r="AB47" s="140"/>
      <c r="AC47" s="140"/>
      <c r="AD47" s="140"/>
      <c r="AE47" s="140"/>
    </row>
    <row r="48" spans="1:31" s="187" customFormat="1" ht="19.8">
      <c r="A48" s="58">
        <v>23</v>
      </c>
      <c r="B48" s="59" t="s">
        <v>402</v>
      </c>
      <c r="C48" s="138"/>
      <c r="D48" s="138"/>
      <c r="E48" s="138"/>
      <c r="F48" s="138"/>
      <c r="G48" s="138"/>
      <c r="H48" s="138"/>
      <c r="I48" s="138"/>
      <c r="J48" s="155"/>
      <c r="K48" s="119"/>
      <c r="L48" s="186"/>
      <c r="M48" s="138"/>
      <c r="N48" s="122"/>
      <c r="O48" s="122"/>
      <c r="P48" s="122"/>
      <c r="Q48" s="122"/>
      <c r="R48" s="122"/>
      <c r="S48" s="138"/>
      <c r="T48" s="138"/>
      <c r="U48" s="138"/>
      <c r="V48" s="138"/>
      <c r="W48" s="138"/>
      <c r="X48" s="138"/>
      <c r="Y48" s="140"/>
      <c r="Z48" s="140"/>
      <c r="AA48" s="140"/>
      <c r="AB48" s="140"/>
      <c r="AC48" s="140"/>
      <c r="AD48" s="140"/>
      <c r="AE48" s="140"/>
    </row>
    <row r="49" spans="1:31" s="187" customFormat="1" ht="19.8">
      <c r="A49" s="58">
        <v>24</v>
      </c>
      <c r="B49" s="59" t="s">
        <v>403</v>
      </c>
      <c r="C49" s="138"/>
      <c r="D49" s="138"/>
      <c r="E49" s="138"/>
      <c r="F49" s="138"/>
      <c r="G49" s="138"/>
      <c r="H49" s="138"/>
      <c r="I49" s="138"/>
      <c r="J49" s="155"/>
      <c r="K49" s="140"/>
      <c r="L49" s="186"/>
      <c r="M49" s="138"/>
      <c r="N49" s="122"/>
      <c r="O49" s="122"/>
      <c r="P49" s="122"/>
      <c r="Q49" s="122"/>
      <c r="R49" s="122"/>
      <c r="S49" s="138"/>
      <c r="T49" s="138"/>
      <c r="U49" s="138"/>
      <c r="V49" s="138"/>
      <c r="W49" s="138"/>
      <c r="X49" s="138"/>
      <c r="Y49" s="140"/>
      <c r="Z49" s="140"/>
      <c r="AA49" s="140"/>
      <c r="AB49" s="140"/>
      <c r="AC49" s="140"/>
      <c r="AD49" s="140"/>
      <c r="AE49" s="140"/>
    </row>
    <row r="50" spans="1:31" s="187" customFormat="1" ht="19.8">
      <c r="A50" s="58">
        <v>25</v>
      </c>
      <c r="B50" s="59" t="s">
        <v>404</v>
      </c>
      <c r="C50" s="138"/>
      <c r="D50" s="138"/>
      <c r="E50" s="138"/>
      <c r="F50" s="138"/>
      <c r="G50" s="138"/>
      <c r="H50" s="138"/>
      <c r="I50" s="138"/>
      <c r="J50" s="155"/>
      <c r="K50" s="140"/>
      <c r="L50" s="186"/>
      <c r="M50" s="138"/>
      <c r="N50" s="122"/>
      <c r="O50" s="122"/>
      <c r="P50" s="122"/>
      <c r="Q50" s="122"/>
      <c r="R50" s="122"/>
      <c r="S50" s="138"/>
      <c r="T50" s="138"/>
      <c r="U50" s="138"/>
      <c r="V50" s="138"/>
      <c r="W50" s="138"/>
      <c r="X50" s="138"/>
      <c r="Y50" s="140"/>
      <c r="Z50" s="140"/>
      <c r="AA50" s="140"/>
      <c r="AB50" s="140"/>
      <c r="AC50" s="140"/>
      <c r="AD50" s="140"/>
      <c r="AE50" s="140"/>
    </row>
    <row r="51" spans="1:31" s="187" customFormat="1" ht="19.8">
      <c r="A51" s="58">
        <v>26</v>
      </c>
      <c r="B51" s="59" t="s">
        <v>405</v>
      </c>
      <c r="C51" s="138"/>
      <c r="D51" s="138"/>
      <c r="E51" s="138"/>
      <c r="F51" s="138"/>
      <c r="G51" s="138"/>
      <c r="H51" s="138"/>
      <c r="I51" s="138"/>
      <c r="J51" s="155"/>
      <c r="K51" s="140"/>
      <c r="L51" s="186"/>
      <c r="M51" s="138"/>
      <c r="N51" s="122"/>
      <c r="O51" s="122"/>
      <c r="P51" s="122"/>
      <c r="Q51" s="122"/>
      <c r="R51" s="122"/>
      <c r="S51" s="138"/>
      <c r="T51" s="138"/>
      <c r="U51" s="138"/>
      <c r="V51" s="138"/>
      <c r="W51" s="138"/>
      <c r="X51" s="138"/>
      <c r="Y51" s="140"/>
      <c r="Z51" s="140"/>
      <c r="AA51" s="140"/>
      <c r="AB51" s="140"/>
      <c r="AC51" s="140"/>
      <c r="AD51" s="140"/>
      <c r="AE51" s="140"/>
    </row>
    <row r="52" spans="1:31" s="187" customFormat="1" ht="39.6">
      <c r="A52" s="58">
        <v>27</v>
      </c>
      <c r="B52" s="59" t="s">
        <v>406</v>
      </c>
      <c r="C52" s="138"/>
      <c r="D52" s="138"/>
      <c r="E52" s="138"/>
      <c r="F52" s="138"/>
      <c r="G52" s="138"/>
      <c r="H52" s="138"/>
      <c r="I52" s="138"/>
      <c r="J52" s="155"/>
      <c r="K52" s="140"/>
      <c r="L52" s="186"/>
      <c r="M52" s="138"/>
      <c r="N52" s="122"/>
      <c r="O52" s="122"/>
      <c r="P52" s="122"/>
      <c r="Q52" s="122"/>
      <c r="R52" s="122"/>
      <c r="S52" s="138"/>
      <c r="T52" s="138"/>
      <c r="U52" s="138"/>
      <c r="V52" s="138"/>
      <c r="W52" s="138"/>
      <c r="X52" s="138"/>
      <c r="Y52" s="140"/>
      <c r="Z52" s="140"/>
      <c r="AA52" s="140"/>
      <c r="AB52" s="140"/>
      <c r="AC52" s="140"/>
      <c r="AD52" s="140"/>
      <c r="AE52" s="140"/>
    </row>
    <row r="53" spans="1:31" s="187" customFormat="1" ht="39.6">
      <c r="A53" s="58">
        <v>28</v>
      </c>
      <c r="B53" s="59" t="s">
        <v>407</v>
      </c>
      <c r="C53" s="138"/>
      <c r="D53" s="138"/>
      <c r="E53" s="138"/>
      <c r="F53" s="138"/>
      <c r="G53" s="138"/>
      <c r="H53" s="138"/>
      <c r="I53" s="138"/>
      <c r="J53" s="155"/>
      <c r="K53" s="140"/>
      <c r="L53" s="186"/>
      <c r="M53" s="138"/>
      <c r="N53" s="122"/>
      <c r="O53" s="122"/>
      <c r="P53" s="122"/>
      <c r="Q53" s="122"/>
      <c r="R53" s="122"/>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200-000000000000}"/>
    <dataValidation type="list" allowBlank="1" showInputMessage="1" showErrorMessage="1" sqref="A5:A22" xr:uid="{00000000-0002-0000-2200-000001000000}">
      <formula1>$A$26:$A$53</formula1>
    </dataValidation>
    <dataValidation type="list" allowBlank="1" showInputMessage="1" showErrorMessage="1" sqref="K5:K22" xr:uid="{00000000-0002-0000-2200-000002000000}">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28"/>
  <dimension ref="A1:AE55"/>
  <sheetViews>
    <sheetView zoomScale="63" zoomScaleNormal="63" workbookViewId="0">
      <pane xSplit="2" ySplit="3" topLeftCell="D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9" width="14.44140625" style="7" customWidth="1"/>
    <col min="10" max="10" width="29.44140625" style="9" customWidth="1"/>
    <col min="11" max="11" width="24.88671875" style="7" customWidth="1"/>
    <col min="12" max="12" width="25.88671875" style="10" customWidth="1"/>
    <col min="13" max="13" width="20.88671875" style="7" customWidth="1"/>
    <col min="14" max="14" width="19.88671875" style="11" customWidth="1"/>
    <col min="15" max="15" width="20.44140625" style="11" customWidth="1"/>
    <col min="16" max="16" width="18.44140625" style="11" customWidth="1"/>
    <col min="17" max="17" width="17.6640625" style="11" customWidth="1"/>
    <col min="18" max="18" width="22.77734375" style="11" customWidth="1"/>
    <col min="19" max="20" width="21.44140625" style="7" customWidth="1"/>
    <col min="21" max="21" width="18.44140625" style="7" customWidth="1"/>
    <col min="22" max="22" width="22" style="7" customWidth="1"/>
    <col min="23" max="23" width="17" style="7" customWidth="1"/>
    <col min="24" max="24" width="16.6640625" style="7" customWidth="1"/>
    <col min="25" max="25" width="21.88671875" style="12" customWidth="1"/>
    <col min="26" max="31" width="26.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26.95" customHeight="1">
      <c r="A2" s="606" t="s">
        <v>1</v>
      </c>
      <c r="B2" s="606"/>
      <c r="C2" s="606"/>
      <c r="D2" s="606"/>
      <c r="E2" s="606"/>
      <c r="F2" s="606"/>
      <c r="G2" s="606"/>
      <c r="H2" s="606"/>
      <c r="I2" s="606"/>
      <c r="J2" s="606"/>
      <c r="K2" s="606"/>
      <c r="L2" s="606"/>
      <c r="M2" s="606"/>
      <c r="N2" s="607" t="s">
        <v>898</v>
      </c>
      <c r="O2" s="608"/>
      <c r="P2" s="608"/>
      <c r="Q2" s="609" t="s">
        <v>897</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37.5" customHeight="1">
      <c r="A4" s="144">
        <v>1</v>
      </c>
      <c r="B4" s="147">
        <f>'步驟1. 先填【114-1申請總表】第8列之B欄至CN欄'!G26</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先填【114-1申請總表】第8列之B欄至CN欄'!$N$26="弱勢家庭子女",'步驟1. 先填【114-1申請總表】第8列之B欄至CN欄'!$N$26="弱勢家庭身障學生或身障人士子女")),U4*(G4=0)),"1","0")</f>
        <v>0</v>
      </c>
      <c r="W4" s="148" t="str">
        <f t="shared" ref="W4:W22" si="3">IF(U4*V4,"Y","N")</f>
        <v>N</v>
      </c>
      <c r="X4" s="745">
        <f>COUNTIF(U4:U22,"1")</f>
        <v>1</v>
      </c>
      <c r="Y4" s="623">
        <f>'步驟1. 先填【114-1申請總表】第8列之B欄至CN欄'!N26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300-000000000000}"/>
    <dataValidation type="list" allowBlank="1" showInputMessage="1" showErrorMessage="1" sqref="A5:A22" xr:uid="{00000000-0002-0000-2300-000001000000}">
      <formula1>$A$26:$A$53</formula1>
    </dataValidation>
    <dataValidation type="list" allowBlank="1" showInputMessage="1" showErrorMessage="1" sqref="K5:K22" xr:uid="{00000000-0002-0000-2300-000002000000}">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工作表2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9" width="17.109375" style="7" customWidth="1"/>
    <col min="10" max="10" width="24.109375" style="9" customWidth="1"/>
    <col min="11" max="11" width="31.88671875" style="7" customWidth="1"/>
    <col min="12" max="12" width="21.88671875" style="10" customWidth="1"/>
    <col min="13" max="13" width="20" style="7" customWidth="1"/>
    <col min="14" max="14" width="19.109375" style="11" customWidth="1"/>
    <col min="15" max="15" width="20.44140625" style="11" customWidth="1"/>
    <col min="16" max="16" width="16.88671875" style="11" customWidth="1"/>
    <col min="17" max="17" width="17.77734375" style="11" customWidth="1"/>
    <col min="18" max="18" width="24.88671875" style="11" customWidth="1"/>
    <col min="19" max="20" width="24.218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8.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22.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33.94999999999999"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852</v>
      </c>
      <c r="T3" s="87" t="s">
        <v>853</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先填【114-1申請總表】第8列之B欄至CN欄'!G27</f>
        <v>0</v>
      </c>
      <c r="C4" s="114"/>
      <c r="D4" s="113">
        <v>1</v>
      </c>
      <c r="E4" s="113">
        <v>1</v>
      </c>
      <c r="F4" s="113">
        <v>0</v>
      </c>
      <c r="G4" s="114">
        <v>0</v>
      </c>
      <c r="H4" s="114">
        <v>0</v>
      </c>
      <c r="I4" s="113">
        <v>1</v>
      </c>
      <c r="J4" s="113" t="str">
        <f>'步驟1. 先填【114-1申請總表】第8列之B欄至CN欄'!C8</f>
        <v>國立彰化師範大學</v>
      </c>
      <c r="K4" s="113">
        <v>2</v>
      </c>
      <c r="L4" s="166"/>
      <c r="M4" s="143"/>
      <c r="N4" s="170"/>
      <c r="O4" s="170"/>
      <c r="P4" s="170"/>
      <c r="Q4" s="170"/>
      <c r="R4" s="170"/>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先填【114-1申請總表】第8列之B欄至CN欄'!$N$27="弱勢家庭子女",'步驟1. 先填【114-1申請總表】第8列之B欄至CN欄'!$N$27="弱勢家庭身障學生或身障人士子女")),U4*(G4=0)),"1","0")</f>
        <v>0</v>
      </c>
      <c r="W4" s="148" t="str">
        <f t="shared" ref="W4:W22" si="3">IF(U4*V4,"Y","N")</f>
        <v>N</v>
      </c>
      <c r="X4" s="745">
        <f>COUNTIF(U4:U22,"1")</f>
        <v>1</v>
      </c>
      <c r="Y4" s="623">
        <f>'步驟1. 先填【114-1申請總表】第8列之B欄至CN欄'!N27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70"/>
      <c r="O5" s="170"/>
      <c r="P5" s="170"/>
      <c r="Q5" s="170"/>
      <c r="R5" s="170"/>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70"/>
      <c r="O6" s="170"/>
      <c r="P6" s="170"/>
      <c r="Q6" s="170"/>
      <c r="R6" s="170"/>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70"/>
      <c r="O7" s="170"/>
      <c r="P7" s="170"/>
      <c r="Q7" s="170"/>
      <c r="R7" s="170"/>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70"/>
      <c r="O8" s="170"/>
      <c r="P8" s="170"/>
      <c r="Q8" s="170"/>
      <c r="R8" s="170"/>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70"/>
      <c r="O9" s="170"/>
      <c r="P9" s="170"/>
      <c r="Q9" s="170"/>
      <c r="R9" s="170"/>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70"/>
      <c r="O10" s="170"/>
      <c r="P10" s="170"/>
      <c r="Q10" s="170"/>
      <c r="R10" s="170"/>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70"/>
      <c r="O11" s="170"/>
      <c r="P11" s="170"/>
      <c r="Q11" s="170"/>
      <c r="R11" s="170"/>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70"/>
      <c r="O12" s="170"/>
      <c r="P12" s="170"/>
      <c r="Q12" s="170"/>
      <c r="R12" s="170"/>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70"/>
      <c r="O13" s="170"/>
      <c r="P13" s="170"/>
      <c r="Q13" s="170"/>
      <c r="R13" s="170"/>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70"/>
      <c r="O14" s="170"/>
      <c r="P14" s="170"/>
      <c r="Q14" s="170"/>
      <c r="R14" s="170"/>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70"/>
      <c r="O15" s="170"/>
      <c r="P15" s="170"/>
      <c r="Q15" s="170"/>
      <c r="R15" s="170"/>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70"/>
      <c r="O16" s="170"/>
      <c r="P16" s="170"/>
      <c r="Q16" s="170"/>
      <c r="R16" s="170"/>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70"/>
      <c r="O17" s="170"/>
      <c r="P17" s="170"/>
      <c r="Q17" s="170"/>
      <c r="R17" s="170"/>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70"/>
      <c r="O18" s="170"/>
      <c r="P18" s="170"/>
      <c r="Q18" s="170"/>
      <c r="R18" s="170"/>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70"/>
      <c r="O19" s="170"/>
      <c r="P19" s="170"/>
      <c r="Q19" s="170"/>
      <c r="R19" s="170"/>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70"/>
      <c r="O20" s="170"/>
      <c r="P20" s="170"/>
      <c r="Q20" s="170"/>
      <c r="R20" s="170"/>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70"/>
      <c r="O21" s="170"/>
      <c r="P21" s="170"/>
      <c r="Q21" s="170"/>
      <c r="R21" s="170"/>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70"/>
      <c r="O22" s="170"/>
      <c r="P22" s="170"/>
      <c r="Q22" s="170"/>
      <c r="R22" s="170"/>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851</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19.8">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19.8">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19.8">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19.8">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19.8">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39.6">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400-000000000000}"/>
    <dataValidation type="list" allowBlank="1" showInputMessage="1" showErrorMessage="1" sqref="A5:A22" xr:uid="{00000000-0002-0000-2400-000001000000}">
      <formula1>$A$26:$A$53</formula1>
    </dataValidation>
    <dataValidation type="list" allowBlank="1" showInputMessage="1" showErrorMessage="1" sqref="K5:K22" xr:uid="{00000000-0002-0000-2400-000002000000}">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3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88671875" style="8" customWidth="1"/>
    <col min="3" max="3" width="13.77734375" style="7" customWidth="1"/>
    <col min="4" max="4" width="18" style="7" customWidth="1"/>
    <col min="5" max="9" width="13.77734375" style="7" customWidth="1"/>
    <col min="10" max="10" width="21.33203125" style="9" customWidth="1"/>
    <col min="11" max="11" width="23.33203125" style="7" customWidth="1"/>
    <col min="12" max="12" width="25.88671875" style="10" customWidth="1"/>
    <col min="13" max="13" width="18.6640625" style="7" customWidth="1"/>
    <col min="14" max="14" width="19.44140625" style="11" customWidth="1"/>
    <col min="15" max="15" width="19.6640625" style="11" customWidth="1"/>
    <col min="16" max="16" width="26.44140625" style="11" customWidth="1"/>
    <col min="17" max="17" width="16.44140625" style="11" customWidth="1"/>
    <col min="18" max="18" width="26.44140625" style="11" customWidth="1"/>
    <col min="19" max="20" width="23.1093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7.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8.4"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39.94999999999999"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92" customFormat="1" ht="49.95" customHeight="1">
      <c r="A4" s="201">
        <v>1</v>
      </c>
      <c r="B4" s="202">
        <f>'步驟1. 先填【114-1申請總表】第8列之B欄至CN欄'!G28</f>
        <v>0</v>
      </c>
      <c r="C4" s="190"/>
      <c r="D4" s="191">
        <v>1</v>
      </c>
      <c r="E4" s="191">
        <v>1</v>
      </c>
      <c r="F4" s="191">
        <v>0</v>
      </c>
      <c r="G4" s="190">
        <v>0</v>
      </c>
      <c r="H4" s="190">
        <v>0</v>
      </c>
      <c r="I4" s="191">
        <v>1</v>
      </c>
      <c r="J4" s="191" t="str">
        <f>'步驟1. 先填【114-1申請總表】第8列之B欄至CN欄'!C8</f>
        <v>國立彰化師範大學</v>
      </c>
      <c r="K4" s="191">
        <v>2</v>
      </c>
      <c r="L4" s="166"/>
      <c r="M4" s="170"/>
      <c r="N4" s="166"/>
      <c r="O4" s="166"/>
      <c r="P4" s="166"/>
      <c r="Q4" s="166"/>
      <c r="R4" s="166"/>
      <c r="S4" s="189" t="str">
        <f t="shared" ref="S4:S22" si="0">IF(OR(F4*H4),"0","1")</f>
        <v>1</v>
      </c>
      <c r="T4" s="189" t="str">
        <f t="shared" ref="T4:T22" si="1">IF(OR(G4*H4),"0","1")</f>
        <v>1</v>
      </c>
      <c r="U4" s="189" t="str">
        <f t="shared" ref="U4:U22" si="2">IF(OR((A4&lt;=0),(A4&gt;28),(A4&gt;3)*(A4&lt;=7)*(D4=2)*(E4=0)*(F4=0)*(H4=0),(A4&gt;3)*(A4&lt;=7)*(D4&lt;1)*(E4=0)*(F4=0)*(H4=0),(A4&gt;3)*(A4&lt;=7)*(D4&gt;5)*(E4=0)*(F4=0)*(H4=0),(A4=8)*(E4=0)*(F4=0)*(H4=0),(A4=9)*(E4=0)*(F4=0)*(H4=0),(A4=1)*F4,(A4=1)*G4,(A4=1)*H4,(A4=2)*(F4=0)*(H4=0),(A4=3)*(F4=0)*(H4=0),(A4=10)*(D4=1)*(F4=0)*(H4=0),(A4=10)*(D4=3)*(F4=0)*(H4=0),(A4=10)*(D4=4)*(F4=0)*(H4=0),F4*H4,G4*H4,AND((A4&gt;=11)*(F4=0),AND((A4&gt;=11)*(H4=0)))),"0","1")</f>
        <v>1</v>
      </c>
      <c r="V4" s="189" t="str">
        <f>IF(AND((OR('步驟1. 先填【114-1申請總表】第8列之B欄至CN欄'!$N$28="弱勢家庭子女",'步驟1. 先填【114-1申請總表】第8列之B欄至CN欄'!$N$28="弱勢家庭身障學生或身障人士子女")),U4*(G4=0)),"1","0")</f>
        <v>0</v>
      </c>
      <c r="W4" s="189" t="str">
        <f t="shared" ref="W4:W22" si="3">IF(U4*V4,"Y","N")</f>
        <v>N</v>
      </c>
      <c r="X4" s="768">
        <f>COUNTIF(U4:U22,"1")</f>
        <v>1</v>
      </c>
      <c r="Y4" s="771">
        <f>'步驟1. 先填【114-1申請總表】第8列之B欄至CN欄'!N28</f>
        <v>0</v>
      </c>
      <c r="Z4" s="774">
        <f>SUM(N23:P23)</f>
        <v>0</v>
      </c>
      <c r="AA4" s="774">
        <f>SUM(O23+AB4+Q23)</f>
        <v>0</v>
      </c>
      <c r="AB4" s="774">
        <f>O23/0.02095</f>
        <v>0</v>
      </c>
      <c r="AC4" s="76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2" customFormat="1" ht="49.95" customHeight="1">
      <c r="A5" s="170"/>
      <c r="B5" s="190"/>
      <c r="C5" s="190"/>
      <c r="D5" s="190"/>
      <c r="E5" s="190"/>
      <c r="F5" s="190"/>
      <c r="G5" s="190">
        <v>0</v>
      </c>
      <c r="H5" s="190">
        <v>0</v>
      </c>
      <c r="I5" s="190"/>
      <c r="J5" s="190"/>
      <c r="K5" s="190"/>
      <c r="L5" s="166"/>
      <c r="M5" s="170"/>
      <c r="N5" s="166"/>
      <c r="O5" s="166"/>
      <c r="P5" s="166"/>
      <c r="Q5" s="166"/>
      <c r="R5" s="166"/>
      <c r="S5" s="189" t="str">
        <f t="shared" si="0"/>
        <v>1</v>
      </c>
      <c r="T5" s="189" t="str">
        <f t="shared" si="1"/>
        <v>1</v>
      </c>
      <c r="U5" s="189" t="str">
        <f t="shared" si="2"/>
        <v>0</v>
      </c>
      <c r="V5" s="189" t="str">
        <f t="shared" ref="V5:V22" si="4">IF(AND(U5*(G5=0),(A5&gt;0)*(A5&lt;=28)),"1","0")</f>
        <v>0</v>
      </c>
      <c r="W5" s="189" t="str">
        <f t="shared" si="3"/>
        <v>N</v>
      </c>
      <c r="X5" s="769"/>
      <c r="Y5" s="772"/>
      <c r="Z5" s="774"/>
      <c r="AA5" s="774"/>
      <c r="AB5" s="774"/>
      <c r="AC5" s="764"/>
      <c r="AD5" s="764"/>
      <c r="AE5" s="764"/>
    </row>
    <row r="6" spans="1:31" s="192" customFormat="1" ht="49.95" customHeight="1">
      <c r="A6" s="170"/>
      <c r="B6" s="190"/>
      <c r="C6" s="190"/>
      <c r="D6" s="190"/>
      <c r="E6" s="190"/>
      <c r="F6" s="190"/>
      <c r="G6" s="190">
        <v>0</v>
      </c>
      <c r="H6" s="190">
        <v>0</v>
      </c>
      <c r="I6" s="190"/>
      <c r="J6" s="190"/>
      <c r="K6" s="190"/>
      <c r="L6" s="166"/>
      <c r="M6" s="170"/>
      <c r="N6" s="166"/>
      <c r="O6" s="166"/>
      <c r="P6" s="166"/>
      <c r="Q6" s="166"/>
      <c r="R6" s="166"/>
      <c r="S6" s="189" t="str">
        <f t="shared" si="0"/>
        <v>1</v>
      </c>
      <c r="T6" s="189" t="str">
        <f t="shared" si="1"/>
        <v>1</v>
      </c>
      <c r="U6" s="189" t="str">
        <f t="shared" si="2"/>
        <v>0</v>
      </c>
      <c r="V6" s="189" t="str">
        <f t="shared" si="4"/>
        <v>0</v>
      </c>
      <c r="W6" s="189" t="str">
        <f t="shared" si="3"/>
        <v>N</v>
      </c>
      <c r="X6" s="769"/>
      <c r="Y6" s="772"/>
      <c r="Z6" s="774"/>
      <c r="AA6" s="774"/>
      <c r="AB6" s="774"/>
      <c r="AC6" s="764"/>
      <c r="AD6" s="764"/>
      <c r="AE6" s="764"/>
    </row>
    <row r="7" spans="1:31" s="192" customFormat="1" ht="49.95" customHeight="1">
      <c r="A7" s="170"/>
      <c r="B7" s="190"/>
      <c r="C7" s="190"/>
      <c r="D7" s="190"/>
      <c r="E7" s="190"/>
      <c r="F7" s="190"/>
      <c r="G7" s="190">
        <v>0</v>
      </c>
      <c r="H7" s="190">
        <v>0</v>
      </c>
      <c r="I7" s="190"/>
      <c r="J7" s="190"/>
      <c r="K7" s="190"/>
      <c r="L7" s="166"/>
      <c r="M7" s="170"/>
      <c r="N7" s="166"/>
      <c r="O7" s="166"/>
      <c r="P7" s="166"/>
      <c r="Q7" s="166"/>
      <c r="R7" s="166"/>
      <c r="S7" s="189" t="str">
        <f t="shared" si="0"/>
        <v>1</v>
      </c>
      <c r="T7" s="189" t="str">
        <f t="shared" si="1"/>
        <v>1</v>
      </c>
      <c r="U7" s="189" t="str">
        <f t="shared" si="2"/>
        <v>0</v>
      </c>
      <c r="V7" s="189" t="str">
        <f t="shared" si="4"/>
        <v>0</v>
      </c>
      <c r="W7" s="189" t="str">
        <f t="shared" si="3"/>
        <v>N</v>
      </c>
      <c r="X7" s="769"/>
      <c r="Y7" s="772"/>
      <c r="Z7" s="774"/>
      <c r="AA7" s="774"/>
      <c r="AB7" s="774"/>
      <c r="AC7" s="764"/>
      <c r="AD7" s="764"/>
      <c r="AE7" s="764"/>
    </row>
    <row r="8" spans="1:31" s="192" customFormat="1" ht="49.95" customHeight="1">
      <c r="A8" s="170"/>
      <c r="B8" s="190"/>
      <c r="C8" s="190"/>
      <c r="D8" s="190"/>
      <c r="E8" s="190"/>
      <c r="F8" s="190"/>
      <c r="G8" s="190">
        <v>0</v>
      </c>
      <c r="H8" s="190">
        <v>0</v>
      </c>
      <c r="I8" s="190"/>
      <c r="J8" s="190"/>
      <c r="K8" s="190"/>
      <c r="L8" s="166"/>
      <c r="M8" s="170"/>
      <c r="N8" s="166"/>
      <c r="O8" s="166"/>
      <c r="P8" s="166"/>
      <c r="Q8" s="166"/>
      <c r="R8" s="166"/>
      <c r="S8" s="189" t="str">
        <f t="shared" si="0"/>
        <v>1</v>
      </c>
      <c r="T8" s="189" t="str">
        <f t="shared" si="1"/>
        <v>1</v>
      </c>
      <c r="U8" s="189" t="str">
        <f t="shared" si="2"/>
        <v>0</v>
      </c>
      <c r="V8" s="189" t="str">
        <f t="shared" si="4"/>
        <v>0</v>
      </c>
      <c r="W8" s="189" t="str">
        <f t="shared" si="3"/>
        <v>N</v>
      </c>
      <c r="X8" s="769"/>
      <c r="Y8" s="772"/>
      <c r="Z8" s="774"/>
      <c r="AA8" s="774"/>
      <c r="AB8" s="774"/>
      <c r="AC8" s="764"/>
      <c r="AD8" s="764"/>
      <c r="AE8" s="764"/>
    </row>
    <row r="9" spans="1:31" s="192" customFormat="1" ht="49.95" customHeight="1">
      <c r="A9" s="170"/>
      <c r="B9" s="190"/>
      <c r="C9" s="190"/>
      <c r="D9" s="190"/>
      <c r="E9" s="190"/>
      <c r="F9" s="190"/>
      <c r="G9" s="190">
        <v>0</v>
      </c>
      <c r="H9" s="190">
        <v>0</v>
      </c>
      <c r="I9" s="190"/>
      <c r="J9" s="190"/>
      <c r="K9" s="190"/>
      <c r="L9" s="166"/>
      <c r="M9" s="170"/>
      <c r="N9" s="166"/>
      <c r="O9" s="166"/>
      <c r="P9" s="166"/>
      <c r="Q9" s="166"/>
      <c r="R9" s="166"/>
      <c r="S9" s="189" t="str">
        <f t="shared" si="0"/>
        <v>1</v>
      </c>
      <c r="T9" s="189" t="str">
        <f t="shared" si="1"/>
        <v>1</v>
      </c>
      <c r="U9" s="189" t="str">
        <f t="shared" si="2"/>
        <v>0</v>
      </c>
      <c r="V9" s="189" t="str">
        <f t="shared" si="4"/>
        <v>0</v>
      </c>
      <c r="W9" s="189" t="str">
        <f t="shared" si="3"/>
        <v>N</v>
      </c>
      <c r="X9" s="769"/>
      <c r="Y9" s="772"/>
      <c r="Z9" s="774"/>
      <c r="AA9" s="774"/>
      <c r="AB9" s="774"/>
      <c r="AC9" s="764"/>
      <c r="AD9" s="764"/>
      <c r="AE9" s="764"/>
    </row>
    <row r="10" spans="1:31" s="192" customFormat="1" ht="49.95" customHeight="1">
      <c r="A10" s="170"/>
      <c r="B10" s="190"/>
      <c r="C10" s="190"/>
      <c r="D10" s="190"/>
      <c r="E10" s="190"/>
      <c r="F10" s="190"/>
      <c r="G10" s="190">
        <v>0</v>
      </c>
      <c r="H10" s="190">
        <v>0</v>
      </c>
      <c r="I10" s="190"/>
      <c r="J10" s="190"/>
      <c r="K10" s="190"/>
      <c r="L10" s="166"/>
      <c r="M10" s="170"/>
      <c r="N10" s="166"/>
      <c r="O10" s="166"/>
      <c r="P10" s="166"/>
      <c r="Q10" s="166"/>
      <c r="R10" s="166"/>
      <c r="S10" s="189" t="str">
        <f t="shared" si="0"/>
        <v>1</v>
      </c>
      <c r="T10" s="189" t="str">
        <f t="shared" si="1"/>
        <v>1</v>
      </c>
      <c r="U10" s="189" t="str">
        <f t="shared" si="2"/>
        <v>0</v>
      </c>
      <c r="V10" s="189" t="str">
        <f t="shared" si="4"/>
        <v>0</v>
      </c>
      <c r="W10" s="189" t="str">
        <f t="shared" si="3"/>
        <v>N</v>
      </c>
      <c r="X10" s="769"/>
      <c r="Y10" s="772"/>
      <c r="Z10" s="774"/>
      <c r="AA10" s="774"/>
      <c r="AB10" s="774"/>
      <c r="AC10" s="764"/>
      <c r="AD10" s="764"/>
      <c r="AE10" s="764"/>
    </row>
    <row r="11" spans="1:31" s="192" customFormat="1" ht="49.95" customHeight="1">
      <c r="A11" s="170"/>
      <c r="B11" s="190"/>
      <c r="C11" s="190"/>
      <c r="D11" s="190"/>
      <c r="E11" s="190"/>
      <c r="F11" s="190"/>
      <c r="G11" s="190">
        <v>0</v>
      </c>
      <c r="H11" s="190">
        <v>0</v>
      </c>
      <c r="I11" s="190"/>
      <c r="J11" s="190"/>
      <c r="K11" s="190"/>
      <c r="L11" s="166"/>
      <c r="M11" s="170"/>
      <c r="N11" s="166"/>
      <c r="O11" s="166"/>
      <c r="P11" s="166"/>
      <c r="Q11" s="166"/>
      <c r="R11" s="166"/>
      <c r="S11" s="189" t="str">
        <f t="shared" si="0"/>
        <v>1</v>
      </c>
      <c r="T11" s="189" t="str">
        <f t="shared" si="1"/>
        <v>1</v>
      </c>
      <c r="U11" s="189" t="str">
        <f t="shared" si="2"/>
        <v>0</v>
      </c>
      <c r="V11" s="189" t="str">
        <f t="shared" si="4"/>
        <v>0</v>
      </c>
      <c r="W11" s="189" t="str">
        <f t="shared" si="3"/>
        <v>N</v>
      </c>
      <c r="X11" s="769"/>
      <c r="Y11" s="772"/>
      <c r="Z11" s="774"/>
      <c r="AA11" s="774"/>
      <c r="AB11" s="774"/>
      <c r="AC11" s="764"/>
      <c r="AD11" s="764"/>
      <c r="AE11" s="764"/>
    </row>
    <row r="12" spans="1:31" s="192" customFormat="1" ht="49.95" customHeight="1">
      <c r="A12" s="170"/>
      <c r="B12" s="190"/>
      <c r="C12" s="190"/>
      <c r="D12" s="190"/>
      <c r="E12" s="190"/>
      <c r="F12" s="190"/>
      <c r="G12" s="190">
        <v>0</v>
      </c>
      <c r="H12" s="190">
        <v>0</v>
      </c>
      <c r="I12" s="190"/>
      <c r="J12" s="190"/>
      <c r="K12" s="190"/>
      <c r="L12" s="166"/>
      <c r="M12" s="170"/>
      <c r="N12" s="166"/>
      <c r="O12" s="166"/>
      <c r="P12" s="166"/>
      <c r="Q12" s="166"/>
      <c r="R12" s="166"/>
      <c r="S12" s="189" t="str">
        <f t="shared" si="0"/>
        <v>1</v>
      </c>
      <c r="T12" s="189" t="str">
        <f t="shared" si="1"/>
        <v>1</v>
      </c>
      <c r="U12" s="189" t="str">
        <f t="shared" si="2"/>
        <v>0</v>
      </c>
      <c r="V12" s="189" t="str">
        <f t="shared" si="4"/>
        <v>0</v>
      </c>
      <c r="W12" s="189" t="str">
        <f t="shared" si="3"/>
        <v>N</v>
      </c>
      <c r="X12" s="769"/>
      <c r="Y12" s="772"/>
      <c r="Z12" s="774"/>
      <c r="AA12" s="774"/>
      <c r="AB12" s="774"/>
      <c r="AC12" s="764"/>
      <c r="AD12" s="764"/>
      <c r="AE12" s="764"/>
    </row>
    <row r="13" spans="1:31" s="192" customFormat="1" ht="49.95" customHeight="1">
      <c r="A13" s="170"/>
      <c r="B13" s="190"/>
      <c r="C13" s="190"/>
      <c r="D13" s="190"/>
      <c r="E13" s="190"/>
      <c r="F13" s="190"/>
      <c r="G13" s="190">
        <v>0</v>
      </c>
      <c r="H13" s="190">
        <v>0</v>
      </c>
      <c r="I13" s="190"/>
      <c r="J13" s="190"/>
      <c r="K13" s="190"/>
      <c r="L13" s="166"/>
      <c r="M13" s="170"/>
      <c r="N13" s="166"/>
      <c r="O13" s="166"/>
      <c r="P13" s="166"/>
      <c r="Q13" s="166"/>
      <c r="R13" s="166"/>
      <c r="S13" s="189" t="str">
        <f t="shared" si="0"/>
        <v>1</v>
      </c>
      <c r="T13" s="189" t="str">
        <f t="shared" si="1"/>
        <v>1</v>
      </c>
      <c r="U13" s="189" t="str">
        <f t="shared" si="2"/>
        <v>0</v>
      </c>
      <c r="V13" s="189" t="str">
        <f t="shared" si="4"/>
        <v>0</v>
      </c>
      <c r="W13" s="189" t="str">
        <f t="shared" si="3"/>
        <v>N</v>
      </c>
      <c r="X13" s="769"/>
      <c r="Y13" s="772"/>
      <c r="Z13" s="774"/>
      <c r="AA13" s="774"/>
      <c r="AB13" s="774"/>
      <c r="AC13" s="764"/>
      <c r="AD13" s="764"/>
      <c r="AE13" s="764"/>
    </row>
    <row r="14" spans="1:31" s="192" customFormat="1" ht="49.95" customHeight="1">
      <c r="A14" s="170"/>
      <c r="B14" s="190"/>
      <c r="C14" s="190"/>
      <c r="D14" s="190"/>
      <c r="E14" s="190"/>
      <c r="F14" s="190"/>
      <c r="G14" s="190">
        <v>0</v>
      </c>
      <c r="H14" s="190">
        <v>0</v>
      </c>
      <c r="I14" s="190"/>
      <c r="J14" s="190"/>
      <c r="K14" s="190"/>
      <c r="L14" s="166"/>
      <c r="M14" s="170"/>
      <c r="N14" s="166"/>
      <c r="O14" s="166"/>
      <c r="P14" s="166"/>
      <c r="Q14" s="166"/>
      <c r="R14" s="166"/>
      <c r="S14" s="189" t="str">
        <f t="shared" si="0"/>
        <v>1</v>
      </c>
      <c r="T14" s="189" t="str">
        <f t="shared" si="1"/>
        <v>1</v>
      </c>
      <c r="U14" s="189" t="str">
        <f t="shared" si="2"/>
        <v>0</v>
      </c>
      <c r="V14" s="189" t="str">
        <f t="shared" si="4"/>
        <v>0</v>
      </c>
      <c r="W14" s="189" t="str">
        <f t="shared" si="3"/>
        <v>N</v>
      </c>
      <c r="X14" s="769"/>
      <c r="Y14" s="772"/>
      <c r="Z14" s="774"/>
      <c r="AA14" s="774"/>
      <c r="AB14" s="774"/>
      <c r="AC14" s="764"/>
      <c r="AD14" s="764"/>
      <c r="AE14" s="764"/>
    </row>
    <row r="15" spans="1:31" s="192" customFormat="1" ht="49.95" customHeight="1">
      <c r="A15" s="170"/>
      <c r="B15" s="190"/>
      <c r="C15" s="190"/>
      <c r="D15" s="190"/>
      <c r="E15" s="190"/>
      <c r="F15" s="190"/>
      <c r="G15" s="190">
        <v>0</v>
      </c>
      <c r="H15" s="190">
        <v>0</v>
      </c>
      <c r="I15" s="190"/>
      <c r="J15" s="190"/>
      <c r="K15" s="190"/>
      <c r="L15" s="166"/>
      <c r="M15" s="170"/>
      <c r="N15" s="166"/>
      <c r="O15" s="166"/>
      <c r="P15" s="166"/>
      <c r="Q15" s="166"/>
      <c r="R15" s="166"/>
      <c r="S15" s="189" t="str">
        <f t="shared" si="0"/>
        <v>1</v>
      </c>
      <c r="T15" s="189" t="str">
        <f t="shared" si="1"/>
        <v>1</v>
      </c>
      <c r="U15" s="189" t="str">
        <f t="shared" si="2"/>
        <v>0</v>
      </c>
      <c r="V15" s="189" t="str">
        <f t="shared" si="4"/>
        <v>0</v>
      </c>
      <c r="W15" s="189" t="str">
        <f t="shared" si="3"/>
        <v>N</v>
      </c>
      <c r="X15" s="769"/>
      <c r="Y15" s="772"/>
      <c r="Z15" s="774"/>
      <c r="AA15" s="774"/>
      <c r="AB15" s="774"/>
      <c r="AC15" s="764"/>
      <c r="AD15" s="764"/>
      <c r="AE15" s="764"/>
    </row>
    <row r="16" spans="1:31" s="192" customFormat="1" ht="49.95" customHeight="1">
      <c r="A16" s="170"/>
      <c r="B16" s="190"/>
      <c r="C16" s="190"/>
      <c r="D16" s="190"/>
      <c r="E16" s="190"/>
      <c r="F16" s="190"/>
      <c r="G16" s="190">
        <v>0</v>
      </c>
      <c r="H16" s="190">
        <v>0</v>
      </c>
      <c r="I16" s="190"/>
      <c r="J16" s="190"/>
      <c r="K16" s="190"/>
      <c r="L16" s="166"/>
      <c r="M16" s="170"/>
      <c r="N16" s="166"/>
      <c r="O16" s="166"/>
      <c r="P16" s="166"/>
      <c r="Q16" s="166"/>
      <c r="R16" s="166"/>
      <c r="S16" s="189" t="str">
        <f t="shared" si="0"/>
        <v>1</v>
      </c>
      <c r="T16" s="189" t="str">
        <f t="shared" si="1"/>
        <v>1</v>
      </c>
      <c r="U16" s="189" t="str">
        <f t="shared" si="2"/>
        <v>0</v>
      </c>
      <c r="V16" s="189" t="str">
        <f t="shared" si="4"/>
        <v>0</v>
      </c>
      <c r="W16" s="189" t="str">
        <f t="shared" si="3"/>
        <v>N</v>
      </c>
      <c r="X16" s="769"/>
      <c r="Y16" s="772"/>
      <c r="Z16" s="774"/>
      <c r="AA16" s="774"/>
      <c r="AB16" s="774"/>
      <c r="AC16" s="764"/>
      <c r="AD16" s="764"/>
      <c r="AE16" s="764"/>
    </row>
    <row r="17" spans="1:31" s="192" customFormat="1" ht="49.95" customHeight="1">
      <c r="A17" s="170"/>
      <c r="B17" s="190"/>
      <c r="C17" s="190"/>
      <c r="D17" s="190"/>
      <c r="E17" s="190"/>
      <c r="F17" s="190"/>
      <c r="G17" s="190">
        <v>0</v>
      </c>
      <c r="H17" s="190">
        <v>0</v>
      </c>
      <c r="I17" s="190"/>
      <c r="J17" s="190"/>
      <c r="K17" s="190"/>
      <c r="L17" s="166"/>
      <c r="M17" s="170"/>
      <c r="N17" s="166"/>
      <c r="O17" s="166"/>
      <c r="P17" s="166"/>
      <c r="Q17" s="166"/>
      <c r="R17" s="166"/>
      <c r="S17" s="189" t="str">
        <f t="shared" si="0"/>
        <v>1</v>
      </c>
      <c r="T17" s="189" t="str">
        <f t="shared" si="1"/>
        <v>1</v>
      </c>
      <c r="U17" s="189" t="str">
        <f t="shared" si="2"/>
        <v>0</v>
      </c>
      <c r="V17" s="189" t="str">
        <f t="shared" si="4"/>
        <v>0</v>
      </c>
      <c r="W17" s="189" t="str">
        <f t="shared" si="3"/>
        <v>N</v>
      </c>
      <c r="X17" s="769"/>
      <c r="Y17" s="772"/>
      <c r="Z17" s="774"/>
      <c r="AA17" s="774"/>
      <c r="AB17" s="774"/>
      <c r="AC17" s="764"/>
      <c r="AD17" s="764"/>
      <c r="AE17" s="764"/>
    </row>
    <row r="18" spans="1:31" s="192" customFormat="1" ht="49.95" customHeight="1">
      <c r="A18" s="170"/>
      <c r="B18" s="190"/>
      <c r="C18" s="190"/>
      <c r="D18" s="190"/>
      <c r="E18" s="190"/>
      <c r="F18" s="190"/>
      <c r="G18" s="190">
        <v>0</v>
      </c>
      <c r="H18" s="190">
        <v>0</v>
      </c>
      <c r="I18" s="190"/>
      <c r="J18" s="190"/>
      <c r="K18" s="190"/>
      <c r="L18" s="166"/>
      <c r="M18" s="170"/>
      <c r="N18" s="166"/>
      <c r="O18" s="166"/>
      <c r="P18" s="166"/>
      <c r="Q18" s="166"/>
      <c r="R18" s="166"/>
      <c r="S18" s="189" t="str">
        <f t="shared" si="0"/>
        <v>1</v>
      </c>
      <c r="T18" s="189" t="str">
        <f t="shared" si="1"/>
        <v>1</v>
      </c>
      <c r="U18" s="189" t="str">
        <f t="shared" si="2"/>
        <v>0</v>
      </c>
      <c r="V18" s="189" t="str">
        <f t="shared" si="4"/>
        <v>0</v>
      </c>
      <c r="W18" s="189" t="str">
        <f t="shared" si="3"/>
        <v>N</v>
      </c>
      <c r="X18" s="769"/>
      <c r="Y18" s="772"/>
      <c r="Z18" s="774"/>
      <c r="AA18" s="774"/>
      <c r="AB18" s="774"/>
      <c r="AC18" s="764"/>
      <c r="AD18" s="764"/>
      <c r="AE18" s="764"/>
    </row>
    <row r="19" spans="1:31" s="192" customFormat="1" ht="49.95" customHeight="1">
      <c r="A19" s="170"/>
      <c r="B19" s="190"/>
      <c r="C19" s="190"/>
      <c r="D19" s="190"/>
      <c r="E19" s="190"/>
      <c r="F19" s="190"/>
      <c r="G19" s="190">
        <v>0</v>
      </c>
      <c r="H19" s="190">
        <v>0</v>
      </c>
      <c r="I19" s="190"/>
      <c r="J19" s="190"/>
      <c r="K19" s="190"/>
      <c r="L19" s="166"/>
      <c r="M19" s="170"/>
      <c r="N19" s="166"/>
      <c r="O19" s="166"/>
      <c r="P19" s="166"/>
      <c r="Q19" s="166"/>
      <c r="R19" s="166"/>
      <c r="S19" s="189" t="str">
        <f t="shared" si="0"/>
        <v>1</v>
      </c>
      <c r="T19" s="189" t="str">
        <f t="shared" si="1"/>
        <v>1</v>
      </c>
      <c r="U19" s="189" t="str">
        <f t="shared" si="2"/>
        <v>0</v>
      </c>
      <c r="V19" s="189" t="str">
        <f t="shared" si="4"/>
        <v>0</v>
      </c>
      <c r="W19" s="189" t="str">
        <f t="shared" si="3"/>
        <v>N</v>
      </c>
      <c r="X19" s="769"/>
      <c r="Y19" s="772"/>
      <c r="Z19" s="774"/>
      <c r="AA19" s="774"/>
      <c r="AB19" s="774"/>
      <c r="AC19" s="764"/>
      <c r="AD19" s="764"/>
      <c r="AE19" s="764"/>
    </row>
    <row r="20" spans="1:31" s="192" customFormat="1" ht="49.95" customHeight="1">
      <c r="A20" s="170"/>
      <c r="B20" s="190"/>
      <c r="C20" s="190"/>
      <c r="D20" s="190"/>
      <c r="E20" s="190"/>
      <c r="F20" s="190"/>
      <c r="G20" s="190">
        <v>0</v>
      </c>
      <c r="H20" s="190">
        <v>0</v>
      </c>
      <c r="I20" s="190"/>
      <c r="J20" s="190"/>
      <c r="K20" s="190"/>
      <c r="L20" s="166"/>
      <c r="M20" s="170"/>
      <c r="N20" s="166"/>
      <c r="O20" s="166"/>
      <c r="P20" s="166"/>
      <c r="Q20" s="166"/>
      <c r="R20" s="166"/>
      <c r="S20" s="189" t="str">
        <f t="shared" si="0"/>
        <v>1</v>
      </c>
      <c r="T20" s="189" t="str">
        <f t="shared" si="1"/>
        <v>1</v>
      </c>
      <c r="U20" s="189" t="str">
        <f t="shared" si="2"/>
        <v>0</v>
      </c>
      <c r="V20" s="189" t="str">
        <f t="shared" si="4"/>
        <v>0</v>
      </c>
      <c r="W20" s="189" t="str">
        <f t="shared" si="3"/>
        <v>N</v>
      </c>
      <c r="X20" s="769"/>
      <c r="Y20" s="772"/>
      <c r="Z20" s="774"/>
      <c r="AA20" s="774"/>
      <c r="AB20" s="774"/>
      <c r="AC20" s="764"/>
      <c r="AD20" s="764"/>
      <c r="AE20" s="764"/>
    </row>
    <row r="21" spans="1:31" s="192" customFormat="1" ht="49.95" customHeight="1">
      <c r="A21" s="170"/>
      <c r="B21" s="190"/>
      <c r="C21" s="190"/>
      <c r="D21" s="190"/>
      <c r="E21" s="190"/>
      <c r="F21" s="190"/>
      <c r="G21" s="190">
        <v>0</v>
      </c>
      <c r="H21" s="190">
        <v>0</v>
      </c>
      <c r="I21" s="190"/>
      <c r="J21" s="190"/>
      <c r="K21" s="190"/>
      <c r="L21" s="166"/>
      <c r="M21" s="170"/>
      <c r="N21" s="166"/>
      <c r="O21" s="166"/>
      <c r="P21" s="166"/>
      <c r="Q21" s="166"/>
      <c r="R21" s="166"/>
      <c r="S21" s="189" t="str">
        <f t="shared" si="0"/>
        <v>1</v>
      </c>
      <c r="T21" s="189" t="str">
        <f t="shared" si="1"/>
        <v>1</v>
      </c>
      <c r="U21" s="189" t="str">
        <f t="shared" si="2"/>
        <v>0</v>
      </c>
      <c r="V21" s="189" t="str">
        <f t="shared" si="4"/>
        <v>0</v>
      </c>
      <c r="W21" s="189" t="str">
        <f t="shared" si="3"/>
        <v>N</v>
      </c>
      <c r="X21" s="769"/>
      <c r="Y21" s="772"/>
      <c r="Z21" s="774"/>
      <c r="AA21" s="774"/>
      <c r="AB21" s="774"/>
      <c r="AC21" s="764"/>
      <c r="AD21" s="764"/>
      <c r="AE21" s="764"/>
    </row>
    <row r="22" spans="1:31" s="192" customFormat="1" ht="49.95" customHeight="1">
      <c r="A22" s="170"/>
      <c r="B22" s="190"/>
      <c r="C22" s="190"/>
      <c r="D22" s="190"/>
      <c r="E22" s="190"/>
      <c r="F22" s="190"/>
      <c r="G22" s="190">
        <v>0</v>
      </c>
      <c r="H22" s="190">
        <v>0</v>
      </c>
      <c r="I22" s="190"/>
      <c r="J22" s="190"/>
      <c r="K22" s="190"/>
      <c r="L22" s="166"/>
      <c r="M22" s="170"/>
      <c r="N22" s="166"/>
      <c r="O22" s="166"/>
      <c r="P22" s="166"/>
      <c r="Q22" s="166"/>
      <c r="R22" s="166"/>
      <c r="S22" s="189" t="str">
        <f t="shared" si="0"/>
        <v>1</v>
      </c>
      <c r="T22" s="189" t="str">
        <f t="shared" si="1"/>
        <v>1</v>
      </c>
      <c r="U22" s="189" t="str">
        <f t="shared" si="2"/>
        <v>0</v>
      </c>
      <c r="V22" s="189" t="str">
        <f t="shared" si="4"/>
        <v>0</v>
      </c>
      <c r="W22" s="189" t="str">
        <f t="shared" si="3"/>
        <v>N</v>
      </c>
      <c r="X22" s="770"/>
      <c r="Y22" s="773"/>
      <c r="Z22" s="774"/>
      <c r="AA22" s="774"/>
      <c r="AB22" s="774"/>
      <c r="AC22" s="764"/>
      <c r="AD22" s="764"/>
      <c r="AE22" s="764"/>
    </row>
    <row r="23" spans="1:31" s="195" customFormat="1" ht="49.95" customHeight="1">
      <c r="A23" s="765" t="s">
        <v>822</v>
      </c>
      <c r="B23" s="766"/>
      <c r="C23" s="766"/>
      <c r="D23" s="766"/>
      <c r="E23" s="766"/>
      <c r="F23" s="766"/>
      <c r="G23" s="766"/>
      <c r="H23" s="766"/>
      <c r="I23" s="766"/>
      <c r="J23" s="766"/>
      <c r="K23" s="766"/>
      <c r="L23" s="766"/>
      <c r="M23" s="767"/>
      <c r="N23" s="82">
        <f>SUM(N4:N22)</f>
        <v>0</v>
      </c>
      <c r="O23" s="82">
        <f>SUM(O4:O22)</f>
        <v>0</v>
      </c>
      <c r="P23" s="82">
        <f>SUM(P4:P22)</f>
        <v>0</v>
      </c>
      <c r="Q23" s="82">
        <f>SUM(Q4:Q22)</f>
        <v>0</v>
      </c>
      <c r="R23" s="82">
        <f>SUM(R4:R22)</f>
        <v>0</v>
      </c>
      <c r="S23" s="193"/>
      <c r="T23" s="193"/>
      <c r="U23" s="193"/>
      <c r="V23" s="193"/>
      <c r="W23" s="194"/>
      <c r="X23" s="185">
        <f>X4</f>
        <v>1</v>
      </c>
      <c r="Y23" s="188">
        <f>Y4</f>
        <v>0</v>
      </c>
      <c r="Z23" s="774"/>
      <c r="AA23" s="774"/>
      <c r="AB23" s="774"/>
      <c r="AC23" s="764"/>
      <c r="AD23" s="764"/>
      <c r="AE23" s="764"/>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500-000000000000}"/>
    <dataValidation type="list" allowBlank="1" showInputMessage="1" showErrorMessage="1" sqref="A5:A22" xr:uid="{00000000-0002-0000-2500-000001000000}">
      <formula1>$A$26:$A$53</formula1>
    </dataValidation>
    <dataValidation type="list" allowBlank="1" showInputMessage="1" showErrorMessage="1" sqref="K5:K22" xr:uid="{00000000-0002-0000-2500-000002000000}">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31"/>
  <dimension ref="A1:AE55"/>
  <sheetViews>
    <sheetView topLeftCell="C1" zoomScale="60" zoomScaleNormal="60" workbookViewId="0">
      <selection activeCell="N2" sqref="N2:R2"/>
    </sheetView>
  </sheetViews>
  <sheetFormatPr defaultColWidth="8.88671875" defaultRowHeight="15"/>
  <cols>
    <col min="1" max="1" width="17.88671875" style="7" customWidth="1"/>
    <col min="2" max="2" width="16.33203125" style="8" customWidth="1"/>
    <col min="3" max="9" width="17.21875" style="7" customWidth="1"/>
    <col min="10" max="10" width="30" style="9" customWidth="1"/>
    <col min="11" max="11" width="25.21875" style="7" customWidth="1"/>
    <col min="12" max="12" width="22.44140625" style="10" customWidth="1"/>
    <col min="13" max="13" width="20.6640625" style="7" customWidth="1"/>
    <col min="14" max="14" width="21.6640625" style="11" customWidth="1"/>
    <col min="15" max="15" width="22.77734375" style="11" customWidth="1"/>
    <col min="16" max="16" width="23.21875" style="11" customWidth="1"/>
    <col min="17" max="17" width="21.77734375" style="11" customWidth="1"/>
    <col min="18" max="18" width="21" style="11" customWidth="1"/>
    <col min="19" max="20" width="23.77734375" style="7" customWidth="1"/>
    <col min="21" max="21" width="18.44140625" style="7" customWidth="1"/>
    <col min="22" max="22" width="21.109375" style="7" customWidth="1"/>
    <col min="23" max="23" width="17" style="7" customWidth="1"/>
    <col min="24" max="24" width="19.44140625" style="7" customWidth="1"/>
    <col min="25" max="25" width="19" style="12" customWidth="1"/>
    <col min="26" max="31" width="22.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688</v>
      </c>
      <c r="B3" s="56" t="s">
        <v>316</v>
      </c>
      <c r="C3" s="56" t="s">
        <v>317</v>
      </c>
      <c r="D3" s="56" t="s">
        <v>318</v>
      </c>
      <c r="E3" s="56" t="s">
        <v>728</v>
      </c>
      <c r="F3" s="56" t="s">
        <v>320</v>
      </c>
      <c r="G3" s="56" t="s">
        <v>779</v>
      </c>
      <c r="H3" s="56" t="s">
        <v>322</v>
      </c>
      <c r="I3" s="56" t="s">
        <v>323</v>
      </c>
      <c r="J3" s="56" t="s">
        <v>324</v>
      </c>
      <c r="K3" s="56" t="s">
        <v>503</v>
      </c>
      <c r="L3" s="57" t="s">
        <v>325</v>
      </c>
      <c r="M3" s="56" t="s">
        <v>785</v>
      </c>
      <c r="N3" s="86" t="s">
        <v>786</v>
      </c>
      <c r="O3" s="50" t="s">
        <v>787</v>
      </c>
      <c r="P3" s="50" t="s">
        <v>506</v>
      </c>
      <c r="Q3" s="50" t="s">
        <v>789</v>
      </c>
      <c r="R3" s="50" t="s">
        <v>508</v>
      </c>
      <c r="S3" s="87" t="s">
        <v>520</v>
      </c>
      <c r="T3" s="87" t="s">
        <v>509</v>
      </c>
      <c r="U3" s="87" t="s">
        <v>510</v>
      </c>
      <c r="V3" s="88" t="s">
        <v>754</v>
      </c>
      <c r="W3" s="87" t="s">
        <v>755</v>
      </c>
      <c r="X3" s="89" t="s">
        <v>108</v>
      </c>
      <c r="Y3" s="90" t="s">
        <v>513</v>
      </c>
      <c r="Z3" s="91" t="s">
        <v>514</v>
      </c>
      <c r="AA3" s="91" t="s">
        <v>515</v>
      </c>
      <c r="AB3" s="92" t="s">
        <v>516</v>
      </c>
      <c r="AC3" s="93" t="s">
        <v>517</v>
      </c>
      <c r="AD3" s="93" t="s">
        <v>759</v>
      </c>
      <c r="AE3" s="93" t="s">
        <v>519</v>
      </c>
    </row>
    <row r="4" spans="1:31" s="161" customFormat="1" ht="49.95" customHeight="1">
      <c r="A4" s="144">
        <v>1</v>
      </c>
      <c r="B4" s="147">
        <f>'步驟1. 先填【114-1申請總表】第8列之B欄至CN欄'!G29</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先填【114-1申請總表】第8列之B欄至CN欄'!$N$29="弱勢家庭子女",'步驟1. 先填【114-1申請總表】第8列之B欄至CN欄'!$N$29="弱勢家庭身障學生或身障人士子女")),U4*(G4=0)),"1","0")</f>
        <v>0</v>
      </c>
      <c r="W4" s="148" t="str">
        <f t="shared" ref="W4:W22" si="3">IF(U4*V4,"Y","N")</f>
        <v>N</v>
      </c>
      <c r="X4" s="745">
        <f>COUNTIF(U4:U22,"1")</f>
        <v>1</v>
      </c>
      <c r="Y4" s="623">
        <f>'步驟1. 先填【114-1申請總表】第8列之B欄至CN欄'!N29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600-000000000000}"/>
    <dataValidation type="list" allowBlank="1" showInputMessage="1" showErrorMessage="1" sqref="A5:A22" xr:uid="{00000000-0002-0000-2600-000001000000}">
      <formula1>$A$26:$A$53</formula1>
    </dataValidation>
    <dataValidation type="list" allowBlank="1" showInputMessage="1" showErrorMessage="1" sqref="K5:K22" xr:uid="{00000000-0002-0000-2600-000002000000}">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7"/>
  <dimension ref="A1:T13"/>
  <sheetViews>
    <sheetView workbookViewId="0">
      <selection activeCell="D3" sqref="D3"/>
    </sheetView>
  </sheetViews>
  <sheetFormatPr defaultRowHeight="16.2"/>
  <sheetData>
    <row r="1" spans="1:20" ht="22.2">
      <c r="A1" s="371" t="s">
        <v>1044</v>
      </c>
    </row>
    <row r="2" spans="1:20" ht="23.4" customHeight="1">
      <c r="A2" s="371" t="s">
        <v>1131</v>
      </c>
    </row>
    <row r="3" spans="1:20" ht="22.2">
      <c r="A3" s="371" t="s">
        <v>1194</v>
      </c>
    </row>
    <row r="4" spans="1:20" ht="24.6">
      <c r="A4" s="377" t="s">
        <v>1045</v>
      </c>
      <c r="B4" s="374"/>
      <c r="C4" s="374"/>
      <c r="D4" s="374"/>
      <c r="E4" s="374"/>
      <c r="F4" s="374"/>
      <c r="G4" s="374"/>
      <c r="H4" s="374"/>
      <c r="I4" s="374"/>
      <c r="J4" s="374"/>
      <c r="K4" s="374"/>
      <c r="L4" s="374"/>
      <c r="M4" s="374"/>
      <c r="N4" s="374"/>
      <c r="O4" s="374"/>
      <c r="P4" s="374"/>
      <c r="Q4" s="374"/>
    </row>
    <row r="5" spans="1:20" ht="22.2">
      <c r="A5" s="378" t="s">
        <v>1046</v>
      </c>
      <c r="B5" s="374"/>
      <c r="C5" s="374"/>
      <c r="D5" s="374"/>
      <c r="E5" s="374"/>
      <c r="F5" s="374"/>
      <c r="G5" s="374"/>
      <c r="H5" s="374"/>
      <c r="I5" s="374"/>
      <c r="J5" s="374"/>
      <c r="K5" s="374"/>
      <c r="L5" s="374"/>
      <c r="M5" s="374"/>
      <c r="N5" s="374"/>
      <c r="O5" s="374"/>
      <c r="P5" s="374"/>
      <c r="Q5" s="374"/>
    </row>
    <row r="6" spans="1:20" ht="22.2">
      <c r="A6" s="371" t="s">
        <v>1047</v>
      </c>
    </row>
    <row r="7" spans="1:20" ht="22.2">
      <c r="A7" s="371" t="s">
        <v>1048</v>
      </c>
    </row>
    <row r="8" spans="1:20" ht="22.2">
      <c r="A8" s="371" t="s">
        <v>1049</v>
      </c>
    </row>
    <row r="9" spans="1:20" ht="24.6">
      <c r="A9" s="375" t="s">
        <v>1132</v>
      </c>
      <c r="B9" s="373"/>
      <c r="C9" s="373"/>
      <c r="D9" s="373"/>
      <c r="E9" s="373"/>
      <c r="F9" s="373"/>
      <c r="G9" s="373"/>
      <c r="H9" s="373"/>
      <c r="I9" s="373"/>
      <c r="J9" s="373"/>
      <c r="K9" s="373"/>
      <c r="L9" s="373"/>
      <c r="M9" s="373"/>
      <c r="N9" s="373"/>
      <c r="O9" s="373"/>
      <c r="P9" s="373"/>
      <c r="Q9" s="373"/>
      <c r="R9" s="373"/>
      <c r="S9" s="373"/>
      <c r="T9" s="373"/>
    </row>
    <row r="10" spans="1:20" ht="28.2">
      <c r="A10" s="376" t="s">
        <v>1133</v>
      </c>
      <c r="B10" s="373"/>
      <c r="C10" s="373"/>
      <c r="D10" s="373"/>
      <c r="E10" s="373"/>
      <c r="F10" s="373"/>
      <c r="G10" s="373"/>
      <c r="H10" s="373"/>
      <c r="I10" s="373"/>
      <c r="J10" s="373"/>
      <c r="K10" s="373"/>
      <c r="L10" s="373"/>
      <c r="M10" s="373"/>
      <c r="N10" s="373"/>
      <c r="O10" s="373"/>
      <c r="P10" s="373"/>
      <c r="Q10" s="373"/>
      <c r="R10" s="373"/>
      <c r="S10" s="373"/>
      <c r="T10" s="373"/>
    </row>
    <row r="11" spans="1:20" ht="28.2">
      <c r="A11" s="376" t="s">
        <v>1050</v>
      </c>
      <c r="B11" s="373"/>
      <c r="C11" s="373"/>
      <c r="D11" s="373"/>
      <c r="E11" s="373"/>
      <c r="F11" s="373"/>
      <c r="G11" s="373"/>
      <c r="H11" s="373"/>
      <c r="I11" s="373"/>
      <c r="J11" s="373"/>
      <c r="K11" s="373"/>
      <c r="L11" s="373"/>
      <c r="M11" s="373"/>
      <c r="N11" s="373"/>
      <c r="O11" s="373"/>
      <c r="P11" s="373"/>
      <c r="Q11" s="373"/>
      <c r="R11" s="373"/>
      <c r="S11" s="373"/>
      <c r="T11" s="373"/>
    </row>
    <row r="12" spans="1:20" ht="24.6">
      <c r="A12" s="372"/>
    </row>
    <row r="13" spans="1:20" ht="24.6">
      <c r="A13" s="372" t="s">
        <v>1051</v>
      </c>
    </row>
  </sheetData>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6640625" style="8" customWidth="1"/>
    <col min="3" max="9" width="14.44140625" style="7" customWidth="1"/>
    <col min="10" max="10" width="23.44140625" style="9" customWidth="1"/>
    <col min="11" max="11" width="18.77734375" style="7" customWidth="1"/>
    <col min="12" max="12" width="20" style="10" customWidth="1"/>
    <col min="13" max="13" width="18.21875" style="7" customWidth="1"/>
    <col min="14" max="16" width="21.88671875" style="11" customWidth="1"/>
    <col min="17" max="17" width="14.88671875" style="11" customWidth="1"/>
    <col min="18" max="18" width="21.88671875" style="11" customWidth="1"/>
    <col min="19" max="20" width="19.33203125" style="7" customWidth="1"/>
    <col min="21" max="21" width="18.44140625" style="7" customWidth="1"/>
    <col min="22" max="22" width="17.109375" style="7" customWidth="1"/>
    <col min="23" max="23" width="17" style="7" customWidth="1"/>
    <col min="24" max="24" width="16.6640625" style="7" customWidth="1"/>
    <col min="25" max="25" width="19" style="12" customWidth="1"/>
    <col min="26" max="31" width="23.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先填【114-1申請總表】第8列之B欄至CN欄'!G30</f>
        <v>0</v>
      </c>
      <c r="C4" s="143"/>
      <c r="D4" s="144">
        <v>1</v>
      </c>
      <c r="E4" s="144">
        <v>1</v>
      </c>
      <c r="F4" s="144">
        <v>0</v>
      </c>
      <c r="G4" s="143">
        <v>0</v>
      </c>
      <c r="H4" s="143">
        <v>0</v>
      </c>
      <c r="I4" s="144">
        <v>1</v>
      </c>
      <c r="J4" s="144" t="str">
        <f>'步驟1. 先填【114-1申請總表】第8列之B欄至CN欄'!C8</f>
        <v>國立彰化師範大學</v>
      </c>
      <c r="K4" s="144">
        <v>2</v>
      </c>
      <c r="L4" s="166"/>
      <c r="M4" s="143"/>
      <c r="N4" s="170"/>
      <c r="O4" s="170"/>
      <c r="P4" s="170"/>
      <c r="Q4" s="170"/>
      <c r="R4" s="170"/>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先填【114-1申請總表】第8列之B欄至CN欄'!$N$30="弱勢家庭子女",'步驟1. 先填【114-1申請總表】第8列之B欄至CN欄'!$N$30="弱勢家庭身障學生或身障人士子女")),U4*(G4=0)),"1","0")</f>
        <v>0</v>
      </c>
      <c r="W4" s="148" t="str">
        <f t="shared" ref="W4:W22" si="3">IF(U4*V4,"Y","N")</f>
        <v>N</v>
      </c>
      <c r="X4" s="745">
        <f>COUNTIF(U4:U22,"1")</f>
        <v>1</v>
      </c>
      <c r="Y4" s="623">
        <f>'步驟1. 先填【114-1申請總表】第8列之B欄至CN欄'!N30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70"/>
      <c r="O5" s="170"/>
      <c r="P5" s="170"/>
      <c r="Q5" s="170"/>
      <c r="R5" s="170"/>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70"/>
      <c r="O6" s="170"/>
      <c r="P6" s="170"/>
      <c r="Q6" s="170"/>
      <c r="R6" s="170"/>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70"/>
      <c r="O7" s="170"/>
      <c r="P7" s="170"/>
      <c r="Q7" s="170"/>
      <c r="R7" s="170"/>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70"/>
      <c r="O8" s="170"/>
      <c r="P8" s="170"/>
      <c r="Q8" s="170"/>
      <c r="R8" s="170"/>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70"/>
      <c r="O9" s="170"/>
      <c r="P9" s="170"/>
      <c r="Q9" s="170"/>
      <c r="R9" s="170"/>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70"/>
      <c r="O10" s="170"/>
      <c r="P10" s="170"/>
      <c r="Q10" s="170"/>
      <c r="R10" s="170"/>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70"/>
      <c r="O11" s="170"/>
      <c r="P11" s="170"/>
      <c r="Q11" s="170"/>
      <c r="R11" s="170"/>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70"/>
      <c r="O12" s="170"/>
      <c r="P12" s="170"/>
      <c r="Q12" s="170"/>
      <c r="R12" s="170"/>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70"/>
      <c r="O13" s="170"/>
      <c r="P13" s="170"/>
      <c r="Q13" s="170"/>
      <c r="R13" s="170"/>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70"/>
      <c r="O14" s="170"/>
      <c r="P14" s="170"/>
      <c r="Q14" s="170"/>
      <c r="R14" s="170"/>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70"/>
      <c r="O15" s="170"/>
      <c r="P15" s="170"/>
      <c r="Q15" s="170"/>
      <c r="R15" s="170"/>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70"/>
      <c r="O16" s="170"/>
      <c r="P16" s="170"/>
      <c r="Q16" s="170"/>
      <c r="R16" s="170"/>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70"/>
      <c r="O17" s="170"/>
      <c r="P17" s="170"/>
      <c r="Q17" s="170"/>
      <c r="R17" s="170"/>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70"/>
      <c r="O18" s="170"/>
      <c r="P18" s="170"/>
      <c r="Q18" s="170"/>
      <c r="R18" s="170"/>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70"/>
      <c r="O19" s="170"/>
      <c r="P19" s="170"/>
      <c r="Q19" s="170"/>
      <c r="R19" s="170"/>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70"/>
      <c r="O20" s="170"/>
      <c r="P20" s="170"/>
      <c r="Q20" s="170"/>
      <c r="R20" s="170"/>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70"/>
      <c r="O21" s="170"/>
      <c r="P21" s="170"/>
      <c r="Q21" s="170"/>
      <c r="R21" s="170"/>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70"/>
      <c r="O22" s="170"/>
      <c r="P22" s="170"/>
      <c r="Q22" s="170"/>
      <c r="R22" s="170"/>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700-000000000000}"/>
    <dataValidation type="list" allowBlank="1" showInputMessage="1" showErrorMessage="1" sqref="A5:A22" xr:uid="{00000000-0002-0000-2700-000001000000}">
      <formula1>$A$26:$A$53</formula1>
    </dataValidation>
    <dataValidation type="list" allowBlank="1" showInputMessage="1" showErrorMessage="1" sqref="K5:K22" xr:uid="{00000000-0002-0000-2700-000002000000}">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9" width="17.88671875" style="7" customWidth="1"/>
    <col min="10" max="10" width="27.109375" style="9" customWidth="1"/>
    <col min="11" max="11" width="21.6640625" style="7" customWidth="1"/>
    <col min="12" max="12" width="19.44140625" style="10" customWidth="1"/>
    <col min="13" max="13" width="20.88671875" style="7" customWidth="1"/>
    <col min="14" max="16" width="23.33203125" style="11" customWidth="1"/>
    <col min="17" max="17" width="16.21875" style="11" customWidth="1"/>
    <col min="18" max="18" width="23.33203125" style="11" customWidth="1"/>
    <col min="19" max="20" width="24.6640625" style="7" customWidth="1"/>
    <col min="21" max="21" width="18.44140625" style="7" customWidth="1"/>
    <col min="22" max="22" width="20.88671875" style="7" customWidth="1"/>
    <col min="23" max="23" width="17" style="7" customWidth="1"/>
    <col min="24" max="24" width="19.77734375" style="7" customWidth="1"/>
    <col min="25" max="25" width="19" style="12" customWidth="1"/>
    <col min="26" max="31" width="25.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先填【114-1申請總表】第8列之B欄至CN欄'!G31</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先填【114-1申請總表】第8列之B欄至CN欄'!$N$31="弱勢家庭子女",'步驟1. 先填【114-1申請總表】第8列之B欄至CN欄'!$N$31="弱勢家庭身障學生或身障人士子女")),U4*(G4=0)),"1","0")</f>
        <v>0</v>
      </c>
      <c r="W4" s="148" t="str">
        <f t="shared" ref="W4:W22" si="3">IF(U4*V4,"Y","N")</f>
        <v>N</v>
      </c>
      <c r="X4" s="745">
        <f>COUNTIF(U4:U22,"1")</f>
        <v>1</v>
      </c>
      <c r="Y4" s="623">
        <f>'步驟1. 先填【114-1申請總表】第8列之B欄至CN欄'!N31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800-000000000000}"/>
    <dataValidation type="list" allowBlank="1" showInputMessage="1" showErrorMessage="1" sqref="A5:A22" xr:uid="{00000000-0002-0000-2800-000001000000}">
      <formula1>$A$26:$A$53</formula1>
    </dataValidation>
    <dataValidation type="list" allowBlank="1" showInputMessage="1" showErrorMessage="1" sqref="K5:K22" xr:uid="{00000000-0002-0000-2800-000002000000}">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9" width="15.21875" style="7" customWidth="1"/>
    <col min="10" max="10" width="26.6640625" style="9" customWidth="1"/>
    <col min="11" max="11" width="18.6640625" style="7" customWidth="1"/>
    <col min="12" max="12" width="20.77734375" style="10" customWidth="1"/>
    <col min="13" max="13" width="20" style="7" customWidth="1"/>
    <col min="14" max="16" width="22" style="11" customWidth="1"/>
    <col min="17" max="17" width="14.77734375" style="11" customWidth="1"/>
    <col min="18" max="18" width="22" style="11" customWidth="1"/>
    <col min="19" max="20" width="20.44140625" style="7" customWidth="1"/>
    <col min="21" max="21" width="18.44140625" style="7" customWidth="1"/>
    <col min="22" max="22" width="17.77734375" style="7" customWidth="1"/>
    <col min="23" max="23" width="17" style="7" customWidth="1"/>
    <col min="24" max="24" width="16.6640625" style="7" customWidth="1"/>
    <col min="25" max="25" width="19" style="12" customWidth="1"/>
    <col min="26" max="31" width="21.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39.94999999999999" customHeight="1">
      <c r="A3" s="56" t="s">
        <v>823</v>
      </c>
      <c r="B3" s="56" t="s">
        <v>824</v>
      </c>
      <c r="C3" s="56" t="s">
        <v>825</v>
      </c>
      <c r="D3" s="56" t="s">
        <v>826</v>
      </c>
      <c r="E3" s="56" t="s">
        <v>827</v>
      </c>
      <c r="F3" s="56" t="s">
        <v>320</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6.95" customHeight="1">
      <c r="A4" s="144">
        <v>1</v>
      </c>
      <c r="B4" s="147">
        <f>'步驟1. 先填【114-1申請總表】第8列之B欄至CN欄'!G32</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先填【114-1申請總表】第8列之B欄至CN欄'!$N$32="弱勢家庭子女",'步驟1. 先填【114-1申請總表】第8列之B欄至CN欄'!$N$32="弱勢家庭身障學生或身障人士子女")),U4*(G4=0)),"1","0")</f>
        <v>0</v>
      </c>
      <c r="W4" s="148" t="str">
        <f t="shared" ref="W4:W22" si="3">IF(U4*V4,"Y","N")</f>
        <v>N</v>
      </c>
      <c r="X4" s="745">
        <f>COUNTIF(U4:U22,"1")</f>
        <v>1</v>
      </c>
      <c r="Y4" s="623">
        <f>'步驟1. 先填【114-1申請總表】第8列之B欄至CN欄'!N32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8">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900-000000000000}"/>
    <dataValidation type="list" allowBlank="1" showInputMessage="1" showErrorMessage="1" sqref="A5:A22" xr:uid="{00000000-0002-0000-2900-000001000000}">
      <formula1>$A$26:$A$53</formula1>
    </dataValidation>
    <dataValidation type="list" allowBlank="1" showInputMessage="1" showErrorMessage="1" sqref="K5:K22" xr:uid="{00000000-0002-0000-2900-000002000000}">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6" width="15.88671875" style="7" customWidth="1"/>
    <col min="7" max="7" width="13.109375" style="7" customWidth="1"/>
    <col min="8" max="8" width="12.77734375" style="7" customWidth="1"/>
    <col min="9" max="9" width="11.77734375" style="7" customWidth="1"/>
    <col min="10" max="10" width="24" style="9" customWidth="1"/>
    <col min="11" max="11" width="20.33203125" style="7" customWidth="1"/>
    <col min="12" max="12" width="20.44140625" style="10" customWidth="1"/>
    <col min="13" max="13" width="17.88671875" style="7" customWidth="1"/>
    <col min="14" max="16" width="21.44140625" style="11" customWidth="1"/>
    <col min="17" max="17" width="16.21875" style="11" customWidth="1"/>
    <col min="18" max="18" width="21.44140625" style="11" customWidth="1"/>
    <col min="19" max="20" width="21.77734375" style="7" customWidth="1"/>
    <col min="21" max="21" width="16.44140625" style="7" customWidth="1"/>
    <col min="22" max="22" width="19.109375" style="7" customWidth="1"/>
    <col min="23" max="23" width="17" style="7" customWidth="1"/>
    <col min="24" max="24" width="16.6640625" style="7" customWidth="1"/>
    <col min="25" max="25" width="19" style="12" customWidth="1"/>
    <col min="26" max="31" width="22.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42.19999999999999"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先填【114-1申請總表】第8列之B欄至CN欄'!G33</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先填【114-1申請總表】第8列之B欄至CN欄'!$N$33="弱勢家庭子女",'步驟1. 先填【114-1申請總表】第8列之B欄至CN欄'!$N$33="弱勢家庭身障學生或身障人士子女")),U4*(G4=0)),"1","0")</f>
        <v>0</v>
      </c>
      <c r="W4" s="148" t="str">
        <f t="shared" ref="W4:W22" si="3">IF(U4*V4,"Y","N")</f>
        <v>N</v>
      </c>
      <c r="X4" s="745">
        <f>COUNTIF(U4:U22,"1")</f>
        <v>1</v>
      </c>
      <c r="Y4" s="623">
        <f>'步驟1. 先填【114-1申請總表】第8列之B欄至CN欄'!N33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8">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A00-000000000000}"/>
    <dataValidation type="list" allowBlank="1" showInputMessage="1" showErrorMessage="1" sqref="A5:A22" xr:uid="{00000000-0002-0000-2A00-000001000000}">
      <formula1>$A$26:$A$53</formula1>
    </dataValidation>
    <dataValidation type="list" allowBlank="1" showInputMessage="1" showErrorMessage="1" sqref="K5:K22" xr:uid="{00000000-0002-0000-2A00-000002000000}">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3.77734375" style="7" customWidth="1"/>
    <col min="4" max="6" width="16.33203125" style="7" customWidth="1"/>
    <col min="7" max="7" width="14.109375" style="7" customWidth="1"/>
    <col min="8" max="9" width="13.77734375" style="7" customWidth="1"/>
    <col min="10" max="10" width="26.21875" style="9" customWidth="1"/>
    <col min="11" max="11" width="20.44140625" style="7" customWidth="1"/>
    <col min="12" max="12" width="19" style="10" customWidth="1"/>
    <col min="13" max="13" width="19.109375" style="7" customWidth="1"/>
    <col min="14" max="16" width="22.44140625" style="11" customWidth="1"/>
    <col min="17" max="17" width="16.88671875" style="11" customWidth="1"/>
    <col min="18" max="18" width="22.44140625" style="11" customWidth="1"/>
    <col min="19" max="20" width="21.88671875" style="7" customWidth="1"/>
    <col min="21" max="21" width="16.44140625" style="7" customWidth="1"/>
    <col min="22" max="22" width="19.109375" style="7" customWidth="1"/>
    <col min="23" max="23" width="17" style="7" customWidth="1"/>
    <col min="24" max="24" width="18.33203125" style="7" customWidth="1"/>
    <col min="25" max="25" width="19" style="12" customWidth="1"/>
    <col min="26" max="31" width="20.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45.19999999999999"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先填【114-1申請總表】第8列之B欄至CN欄'!G34</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先填【114-1申請總表】第8列之B欄至CN欄'!$N$34="弱勢家庭子女",'步驟1. 先填【114-1申請總表】第8列之B欄至CN欄'!$N$34="弱勢家庭身障學生或身障人士子女")),U4*(G4=0)),"1","0")</f>
        <v>0</v>
      </c>
      <c r="W4" s="148" t="str">
        <f t="shared" ref="W4:W22" si="3">IF(U4*V4,"Y","N")</f>
        <v>N</v>
      </c>
      <c r="X4" s="745">
        <f>COUNTIF(U4:U22,"1")</f>
        <v>1</v>
      </c>
      <c r="Y4" s="623">
        <f>'步驟1. 先填【114-1申請總表】第8列之B欄至CN欄'!N34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B00-000000000000}"/>
    <dataValidation type="list" allowBlank="1" showInputMessage="1" showErrorMessage="1" sqref="A5:A22" xr:uid="{00000000-0002-0000-2B00-000001000000}">
      <formula1>$A$26:$A$53</formula1>
    </dataValidation>
    <dataValidation type="list" allowBlank="1" showInputMessage="1" showErrorMessage="1" sqref="K5:K22" xr:uid="{00000000-0002-0000-2B00-000002000000}">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44140625" style="8" customWidth="1"/>
    <col min="3" max="3" width="11.88671875" style="7" customWidth="1"/>
    <col min="4" max="4" width="16.88671875" style="7" customWidth="1"/>
    <col min="5" max="5" width="14" style="7" customWidth="1"/>
    <col min="6" max="6" width="13.44140625" style="7" customWidth="1"/>
    <col min="7" max="7" width="12.77734375" style="7" customWidth="1"/>
    <col min="8" max="8" width="12.44140625" style="7" customWidth="1"/>
    <col min="9" max="9" width="11.44140625" style="7" customWidth="1"/>
    <col min="10" max="10" width="24.44140625" style="9" customWidth="1"/>
    <col min="11" max="11" width="18.88671875" style="7" customWidth="1"/>
    <col min="12" max="12" width="16.6640625" style="10" customWidth="1"/>
    <col min="13" max="13" width="18.109375" style="7" customWidth="1"/>
    <col min="14" max="16" width="19.33203125" style="11" customWidth="1"/>
    <col min="17" max="17" width="14" style="11" customWidth="1"/>
    <col min="18" max="18" width="19.33203125" style="11" customWidth="1"/>
    <col min="19" max="20" width="19.6640625" style="7" customWidth="1"/>
    <col min="21" max="21" width="18.44140625" style="7" customWidth="1"/>
    <col min="22" max="22" width="17.21875" style="7" customWidth="1"/>
    <col min="23" max="23" width="16.21875" style="7" customWidth="1"/>
    <col min="24" max="24" width="16.6640625" style="7" customWidth="1"/>
    <col min="25" max="25" width="19" style="12" customWidth="1"/>
    <col min="26" max="31" width="18.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41"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先填【114-1申請總表】第8列之B欄至CN欄'!G35</f>
        <v>0</v>
      </c>
      <c r="C4" s="114"/>
      <c r="D4" s="113">
        <v>1</v>
      </c>
      <c r="E4" s="113">
        <v>1</v>
      </c>
      <c r="F4" s="113">
        <v>0</v>
      </c>
      <c r="G4" s="114">
        <v>0</v>
      </c>
      <c r="H4" s="114">
        <v>0</v>
      </c>
      <c r="I4" s="113">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先填【114-1申請總表】第8列之B欄至CN欄'!$N$35="弱勢家庭子女",'步驟1. 先填【114-1申請總表】第8列之B欄至CN欄'!$N$35="弱勢家庭身障學生或身障人士子女")),U4*(G4=0)),"1","0")</f>
        <v>0</v>
      </c>
      <c r="W4" s="148" t="str">
        <f t="shared" ref="W4:W22" si="3">IF(U4*V4,"Y","N")</f>
        <v>N</v>
      </c>
      <c r="X4" s="745">
        <f>COUNTIF(U4:U22,"1")</f>
        <v>1</v>
      </c>
      <c r="Y4" s="623">
        <f>'步驟1. 先填【114-1申請總表】第8列之B欄至CN欄'!N35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C00-000000000000}"/>
    <dataValidation type="list" allowBlank="1" showInputMessage="1" showErrorMessage="1" sqref="A5:A22" xr:uid="{00000000-0002-0000-2C00-000001000000}">
      <formula1>$A$26:$A$53</formula1>
    </dataValidation>
    <dataValidation type="list" allowBlank="1" showInputMessage="1" showErrorMessage="1" sqref="K5:K22" xr:uid="{00000000-0002-0000-2C00-000002000000}">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4.21875" style="8" customWidth="1"/>
    <col min="3" max="3" width="11.44140625" style="7" customWidth="1"/>
    <col min="4" max="9" width="12.109375" style="7" customWidth="1"/>
    <col min="10" max="10" width="22.33203125" style="9" customWidth="1"/>
    <col min="11" max="11" width="21.77734375" style="7" customWidth="1"/>
    <col min="12" max="12" width="17.88671875" style="10" customWidth="1"/>
    <col min="13" max="13" width="17.44140625" style="7" customWidth="1"/>
    <col min="14" max="16" width="20.109375" style="11" customWidth="1"/>
    <col min="17" max="17" width="12.6640625" style="11" customWidth="1"/>
    <col min="18" max="18" width="20.109375" style="11" customWidth="1"/>
    <col min="19" max="20" width="18.33203125" style="7" customWidth="1"/>
    <col min="21" max="21" width="18.44140625" style="7" customWidth="1"/>
    <col min="22" max="22" width="17.6640625" style="7" customWidth="1"/>
    <col min="23" max="23" width="17"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先填【114-1申請總表】第8列之B欄至CN欄'!G36</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先填【114-1申請總表】第8列之B欄至CN欄'!$N$36="弱勢家庭子女",'步驟1. 先填【114-1申請總表】第8列之B欄至CN欄'!$N$36="弱勢家庭身障學生或身障人士子女")),U4*(G4=0)),"1","0")</f>
        <v>0</v>
      </c>
      <c r="W4" s="148" t="str">
        <f t="shared" ref="W4:W22" si="3">IF(U4*V4,"Y","N")</f>
        <v>N</v>
      </c>
      <c r="X4" s="745">
        <f>COUNTIF(U4:U22,"1")</f>
        <v>1</v>
      </c>
      <c r="Y4" s="623">
        <f>'步驟1. 先填【114-1申請總表】第8列之B欄至CN欄'!N36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854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39.6">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D00-000000000000}"/>
    <dataValidation type="list" allowBlank="1" showInputMessage="1" showErrorMessage="1" sqref="A5:A22" xr:uid="{00000000-0002-0000-2D00-000001000000}">
      <formula1>$A$26:$A$53</formula1>
    </dataValidation>
    <dataValidation type="list" allowBlank="1" showInputMessage="1" showErrorMessage="1" sqref="K5:K22" xr:uid="{00000000-0002-0000-2D00-000002000000}">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77734375" style="8" customWidth="1"/>
    <col min="3" max="3" width="11" style="7" customWidth="1"/>
    <col min="4" max="9" width="13.6640625" style="7" customWidth="1"/>
    <col min="10" max="10" width="24.109375" style="9" customWidth="1"/>
    <col min="11" max="11" width="18.33203125" style="7" customWidth="1"/>
    <col min="12" max="12" width="18.44140625" style="10" customWidth="1"/>
    <col min="13" max="13" width="17.77734375" style="7" customWidth="1"/>
    <col min="14" max="16" width="18.6640625" style="11" customWidth="1"/>
    <col min="17" max="17" width="14.109375" style="11" customWidth="1"/>
    <col min="18" max="18" width="18.6640625" style="11" customWidth="1"/>
    <col min="19" max="20" width="19.21875" style="7" customWidth="1"/>
    <col min="21" max="21" width="15.44140625" style="7" customWidth="1"/>
    <col min="22" max="22" width="16.21875" style="7" customWidth="1"/>
    <col min="23" max="23" width="17" style="7" customWidth="1"/>
    <col min="24" max="24" width="16.664062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先填【114-1申請總表】第8列之B欄至CN欄'!G37</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先填【114-1申請總表】第8列之B欄至CN欄'!$N$37="弱勢家庭子女",'步驟1. 先填【114-1申請總表】第8列之B欄至CN欄'!$N$37="弱勢家庭身障學生或身障人士子女")),U4*(G4=0)),"1","0")</f>
        <v>0</v>
      </c>
      <c r="W4" s="148" t="str">
        <f t="shared" ref="W4:W22" si="3">IF(U4*V4,"Y","N")</f>
        <v>N</v>
      </c>
      <c r="X4" s="745">
        <f>COUNTIF(U4:U22,"1")</f>
        <v>1</v>
      </c>
      <c r="Y4" s="623">
        <f>'步驟1. 先填【114-1申請總表】第8列之B欄至CN欄'!N37</f>
        <v>0</v>
      </c>
      <c r="Z4" s="775">
        <f>SUM(N23:P23)</f>
        <v>0</v>
      </c>
      <c r="AA4" s="775">
        <f>SUM(O23+AB4+Q23)</f>
        <v>0</v>
      </c>
      <c r="AB4" s="775">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775"/>
      <c r="AA5" s="775"/>
      <c r="AB5" s="775"/>
      <c r="AC5" s="763"/>
      <c r="AD5" s="763"/>
      <c r="AE5" s="763"/>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775"/>
      <c r="AA6" s="775"/>
      <c r="AB6" s="775"/>
      <c r="AC6" s="763"/>
      <c r="AD6" s="763"/>
      <c r="AE6" s="763"/>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775"/>
      <c r="AA7" s="775"/>
      <c r="AB7" s="775"/>
      <c r="AC7" s="763"/>
      <c r="AD7" s="763"/>
      <c r="AE7" s="763"/>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775"/>
      <c r="AA8" s="775"/>
      <c r="AB8" s="775"/>
      <c r="AC8" s="763"/>
      <c r="AD8" s="763"/>
      <c r="AE8" s="763"/>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775"/>
      <c r="AA9" s="775"/>
      <c r="AB9" s="775"/>
      <c r="AC9" s="763"/>
      <c r="AD9" s="763"/>
      <c r="AE9" s="763"/>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775"/>
      <c r="AA10" s="775"/>
      <c r="AB10" s="775"/>
      <c r="AC10" s="763"/>
      <c r="AD10" s="763"/>
      <c r="AE10" s="763"/>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775"/>
      <c r="AA11" s="775"/>
      <c r="AB11" s="775"/>
      <c r="AC11" s="763"/>
      <c r="AD11" s="763"/>
      <c r="AE11" s="763"/>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775"/>
      <c r="AA12" s="775"/>
      <c r="AB12" s="775"/>
      <c r="AC12" s="763"/>
      <c r="AD12" s="763"/>
      <c r="AE12" s="763"/>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775"/>
      <c r="AA13" s="775"/>
      <c r="AB13" s="775"/>
      <c r="AC13" s="763"/>
      <c r="AD13" s="763"/>
      <c r="AE13" s="763"/>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775"/>
      <c r="AA14" s="775"/>
      <c r="AB14" s="775"/>
      <c r="AC14" s="763"/>
      <c r="AD14" s="763"/>
      <c r="AE14" s="763"/>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775"/>
      <c r="AA15" s="775"/>
      <c r="AB15" s="775"/>
      <c r="AC15" s="763"/>
      <c r="AD15" s="763"/>
      <c r="AE15" s="763"/>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775"/>
      <c r="AA16" s="775"/>
      <c r="AB16" s="775"/>
      <c r="AC16" s="763"/>
      <c r="AD16" s="763"/>
      <c r="AE16" s="763"/>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775"/>
      <c r="AA17" s="775"/>
      <c r="AB17" s="775"/>
      <c r="AC17" s="763"/>
      <c r="AD17" s="763"/>
      <c r="AE17" s="763"/>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775"/>
      <c r="AA18" s="775"/>
      <c r="AB18" s="775"/>
      <c r="AC18" s="763"/>
      <c r="AD18" s="763"/>
      <c r="AE18" s="763"/>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775"/>
      <c r="AA19" s="775"/>
      <c r="AB19" s="775"/>
      <c r="AC19" s="763"/>
      <c r="AD19" s="763"/>
      <c r="AE19" s="763"/>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775"/>
      <c r="AA20" s="775"/>
      <c r="AB20" s="775"/>
      <c r="AC20" s="763"/>
      <c r="AD20" s="763"/>
      <c r="AE20" s="763"/>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775"/>
      <c r="AA21" s="775"/>
      <c r="AB21" s="775"/>
      <c r="AC21" s="763"/>
      <c r="AD21" s="763"/>
      <c r="AE21" s="763"/>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775"/>
      <c r="AA22" s="775"/>
      <c r="AB22" s="775"/>
      <c r="AC22" s="763"/>
      <c r="AD22" s="763"/>
      <c r="AE22" s="763"/>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775"/>
      <c r="AA23" s="775"/>
      <c r="AB23" s="775"/>
      <c r="AC23" s="763"/>
      <c r="AD23" s="763"/>
      <c r="AE23" s="763"/>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E00-000000000000}"/>
    <dataValidation type="list" allowBlank="1" showInputMessage="1" showErrorMessage="1" sqref="A5:A22" xr:uid="{00000000-0002-0000-2E00-000001000000}">
      <formula1>$A$26:$A$53</formula1>
    </dataValidation>
    <dataValidation type="list" allowBlank="1" showInputMessage="1" showErrorMessage="1" sqref="K5:K22" xr:uid="{00000000-0002-0000-2E00-000002000000}">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21875" style="8" customWidth="1"/>
    <col min="3" max="3" width="11.88671875" style="7" customWidth="1"/>
    <col min="4" max="8" width="13.21875" style="7" customWidth="1"/>
    <col min="9" max="9" width="10" style="7" customWidth="1"/>
    <col min="10" max="10" width="22.6640625" style="9" customWidth="1"/>
    <col min="11" max="11" width="18.44140625" style="7" customWidth="1"/>
    <col min="12" max="12" width="18.33203125" style="10" customWidth="1"/>
    <col min="13" max="13" width="17.44140625" style="7" customWidth="1"/>
    <col min="14" max="16" width="19.44140625" style="11" customWidth="1"/>
    <col min="17" max="17" width="12.44140625" style="11" customWidth="1"/>
    <col min="18" max="18" width="19.44140625" style="11" customWidth="1"/>
    <col min="19" max="20" width="20.44140625" style="7" customWidth="1"/>
    <col min="21" max="21" width="15.44140625" style="7" customWidth="1"/>
    <col min="22" max="22" width="18.33203125" style="7" customWidth="1"/>
    <col min="23" max="23" width="15.44140625" style="7" customWidth="1"/>
    <col min="24" max="24" width="16.6640625" style="7" customWidth="1"/>
    <col min="25" max="25" width="19" style="12" customWidth="1"/>
    <col min="26" max="31" width="18.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先填【114-1申請總表】第8列之B欄至CN欄'!G38</f>
        <v>0</v>
      </c>
      <c r="C4" s="114"/>
      <c r="D4" s="113">
        <v>1</v>
      </c>
      <c r="E4" s="113">
        <v>1</v>
      </c>
      <c r="F4" s="113">
        <v>0</v>
      </c>
      <c r="G4" s="114">
        <v>0</v>
      </c>
      <c r="H4" s="114">
        <v>0</v>
      </c>
      <c r="I4" s="113">
        <v>1</v>
      </c>
      <c r="J4" s="113" t="str">
        <f>'步驟1. 先填【114-1申請總表】第8列之B欄至CN欄'!C8</f>
        <v>國立彰化師範大學</v>
      </c>
      <c r="K4" s="113">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先填【114-1申請總表】第8列之B欄至CN欄'!$N$38="弱勢家庭子女",'步驟1. 先填【114-1申請總表】第8列之B欄至CN欄'!$N$38="弱勢家庭身障學生或身障人士子女")),U4*(G4=0)),"1","0")</f>
        <v>0</v>
      </c>
      <c r="W4" s="148" t="str">
        <f t="shared" ref="W4:W22" si="3">IF(U4*V4,"Y","N")</f>
        <v>N</v>
      </c>
      <c r="X4" s="745">
        <f>COUNTIF(U4:U22,"1")</f>
        <v>1</v>
      </c>
      <c r="Y4" s="623">
        <f>'步驟1. 先填【114-1申請總表】第8列之B欄至CN欄'!N38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2F00-000000000000}"/>
    <dataValidation type="list" allowBlank="1" showInputMessage="1" showErrorMessage="1" sqref="A5:A22" xr:uid="{00000000-0002-0000-2F00-000001000000}">
      <formula1>$A$26:$A$53</formula1>
    </dataValidation>
    <dataValidation type="list" allowBlank="1" showInputMessage="1" showErrorMessage="1" sqref="K5:K22" xr:uid="{00000000-0002-0000-2F00-000002000000}">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8.88671875" style="7" customWidth="1"/>
    <col min="4" max="4" width="14.77734375" style="7" customWidth="1"/>
    <col min="5" max="5" width="12.6640625" style="7" customWidth="1"/>
    <col min="6" max="6" width="14.77734375" style="7" customWidth="1"/>
    <col min="7" max="8" width="13.33203125" style="7" customWidth="1"/>
    <col min="9" max="9" width="10.44140625" style="7" customWidth="1"/>
    <col min="10" max="10" width="27.21875" style="9" customWidth="1"/>
    <col min="11" max="11" width="23.77734375" style="7" customWidth="1"/>
    <col min="12" max="12" width="18.21875" style="10" customWidth="1"/>
    <col min="13" max="13" width="17.44140625" style="7" customWidth="1"/>
    <col min="14" max="16" width="19.33203125" style="11" customWidth="1"/>
    <col min="17" max="17" width="13" style="11" customWidth="1"/>
    <col min="18" max="18" width="19.33203125" style="11" customWidth="1"/>
    <col min="19" max="20" width="18.88671875" style="7" customWidth="1"/>
    <col min="21" max="21" width="16.44140625" style="7" customWidth="1"/>
    <col min="22" max="22" width="18.44140625" style="7" customWidth="1"/>
    <col min="23" max="23" width="17" style="7" customWidth="1"/>
    <col min="24" max="24" width="16.6640625" style="7" customWidth="1"/>
    <col min="25" max="25" width="19" style="12" customWidth="1"/>
    <col min="26" max="31" width="18.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先填【114-1申請總表】第8列之B欄至CN欄'!G39</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先填【114-1申請總表】第8列之B欄至CN欄'!$N$39="弱勢家庭子女",'步驟1. 先填【114-1申請總表】第8列之B欄至CN欄'!$N$39="弱勢家庭身障學生或身障人士子女")),U4*(G4=0)),"1","0")</f>
        <v>0</v>
      </c>
      <c r="W4" s="148" t="str">
        <f t="shared" ref="W4:W22" si="3">IF(U4*V4,"Y","N")</f>
        <v>N</v>
      </c>
      <c r="X4" s="745">
        <f>COUNTIF(U4:U22,"1")</f>
        <v>1</v>
      </c>
      <c r="Y4" s="623">
        <f>'步驟1. 先填【114-1申請總表】第8列之B欄至CN欄'!N39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000-000000000000}"/>
    <dataValidation type="list" allowBlank="1" showInputMessage="1" showErrorMessage="1" sqref="A5:A22" xr:uid="{00000000-0002-0000-3000-000001000000}">
      <formula1>$A$26:$A$53</formula1>
    </dataValidation>
    <dataValidation type="list" allowBlank="1" showInputMessage="1" showErrorMessage="1" sqref="K5:K22" xr:uid="{00000000-0002-0000-3000-000002000000}">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W57"/>
  <sheetViews>
    <sheetView zoomScaleNormal="100" zoomScaleSheetLayoutView="100" workbookViewId="0">
      <selection activeCell="T55" sqref="T55"/>
    </sheetView>
  </sheetViews>
  <sheetFormatPr defaultColWidth="9" defaultRowHeight="10.199999999999999"/>
  <cols>
    <col min="1" max="1" width="7.6640625" style="13" customWidth="1"/>
    <col min="2" max="3" width="5.88671875" style="13" customWidth="1"/>
    <col min="4" max="4" width="5.6640625" style="44" customWidth="1"/>
    <col min="5" max="5" width="7.21875" style="15" customWidth="1"/>
    <col min="6" max="6" width="6" style="15" customWidth="1"/>
    <col min="7" max="7" width="9.77734375" style="15" customWidth="1"/>
    <col min="8" max="8" width="7.109375" style="15" customWidth="1"/>
    <col min="9" max="9" width="8.44140625" style="44" customWidth="1"/>
    <col min="10" max="10" width="9.44140625" style="15" customWidth="1"/>
    <col min="11" max="11" width="14.33203125" style="15" customWidth="1"/>
    <col min="12" max="12" width="14.88671875" style="15" customWidth="1"/>
    <col min="13" max="13" width="15.44140625" style="15" customWidth="1"/>
    <col min="14" max="14" width="15" style="15" customWidth="1"/>
    <col min="15" max="16" width="10.77734375" style="15" customWidth="1"/>
    <col min="17" max="17" width="9.77734375" style="15" customWidth="1"/>
    <col min="18" max="18" width="11" style="15" customWidth="1"/>
    <col min="19" max="19" width="9.6640625" style="15" customWidth="1"/>
    <col min="20" max="21" width="13.44140625" style="14" customWidth="1"/>
    <col min="22" max="22" width="15.109375" style="14" customWidth="1"/>
    <col min="23" max="23" width="40.88671875" style="13" customWidth="1"/>
    <col min="24" max="16384" width="9" style="13"/>
  </cols>
  <sheetData>
    <row r="1" spans="1:23" ht="51" customHeight="1">
      <c r="D1" s="445" t="str">
        <f>'114-1學生領取匯款現金表(已保護儲存格，僅T、U欄可填)'!D1:W1</f>
        <v xml:space="preserve">學校中文名稱:國立彰化師範大學
學校英文名稱: </v>
      </c>
      <c r="E1" s="446"/>
      <c r="F1" s="446"/>
      <c r="G1" s="446"/>
      <c r="H1" s="446"/>
      <c r="I1" s="446"/>
      <c r="J1" s="446"/>
      <c r="K1" s="446"/>
      <c r="L1" s="446"/>
      <c r="M1" s="446"/>
      <c r="N1" s="446"/>
      <c r="O1" s="446"/>
      <c r="P1" s="446"/>
      <c r="Q1" s="446"/>
      <c r="R1" s="446"/>
      <c r="S1" s="446"/>
      <c r="T1" s="446"/>
      <c r="U1" s="446"/>
      <c r="V1" s="446"/>
      <c r="W1" s="446"/>
    </row>
    <row r="2" spans="1:23" ht="29.25" customHeight="1">
      <c r="D2" s="447" t="s">
        <v>904</v>
      </c>
      <c r="E2" s="447"/>
      <c r="F2" s="447"/>
      <c r="G2" s="447"/>
      <c r="H2" s="447"/>
      <c r="I2" s="447"/>
      <c r="J2" s="447"/>
      <c r="K2" s="447"/>
      <c r="L2" s="447"/>
      <c r="M2" s="447"/>
      <c r="N2" s="447"/>
      <c r="O2" s="447"/>
      <c r="P2" s="447"/>
      <c r="Q2" s="447"/>
      <c r="R2" s="447"/>
      <c r="S2" s="447"/>
      <c r="T2" s="447"/>
      <c r="U2" s="447"/>
      <c r="V2" s="447"/>
      <c r="W2" s="447"/>
    </row>
    <row r="3" spans="1:23" ht="29.25" customHeight="1">
      <c r="D3" s="447" t="s">
        <v>1188</v>
      </c>
      <c r="E3" s="447"/>
      <c r="F3" s="447"/>
      <c r="G3" s="447"/>
      <c r="H3" s="447"/>
      <c r="I3" s="447"/>
      <c r="J3" s="447"/>
      <c r="K3" s="447"/>
      <c r="L3" s="447"/>
      <c r="M3" s="447"/>
      <c r="N3" s="447"/>
      <c r="O3" s="447"/>
      <c r="P3" s="447"/>
      <c r="Q3" s="447"/>
      <c r="R3" s="447"/>
      <c r="S3" s="447"/>
      <c r="T3" s="447"/>
      <c r="U3" s="447"/>
      <c r="V3" s="447"/>
      <c r="W3" s="447"/>
    </row>
    <row r="4" spans="1:23" s="23" customFormat="1" ht="37.950000000000003" customHeight="1">
      <c r="A4" s="448" t="s">
        <v>115</v>
      </c>
      <c r="B4" s="450" t="s">
        <v>116</v>
      </c>
      <c r="C4" s="450" t="s">
        <v>117</v>
      </c>
      <c r="D4" s="451" t="s">
        <v>118</v>
      </c>
      <c r="E4" s="442" t="s">
        <v>119</v>
      </c>
      <c r="F4" s="442" t="s">
        <v>120</v>
      </c>
      <c r="G4" s="442" t="s">
        <v>121</v>
      </c>
      <c r="H4" s="442" t="s">
        <v>122</v>
      </c>
      <c r="I4" s="451" t="s">
        <v>123</v>
      </c>
      <c r="J4" s="442" t="s">
        <v>124</v>
      </c>
      <c r="K4" s="442" t="s">
        <v>125</v>
      </c>
      <c r="L4" s="442" t="s">
        <v>1186</v>
      </c>
      <c r="M4" s="442" t="s">
        <v>127</v>
      </c>
      <c r="N4" s="442" t="s">
        <v>128</v>
      </c>
      <c r="O4" s="442" t="s">
        <v>130</v>
      </c>
      <c r="P4" s="442"/>
      <c r="Q4" s="442"/>
      <c r="R4" s="442"/>
      <c r="S4" s="442"/>
      <c r="T4" s="443" t="s">
        <v>105</v>
      </c>
      <c r="U4" s="443" t="s">
        <v>106</v>
      </c>
      <c r="V4" s="440" t="s">
        <v>107</v>
      </c>
      <c r="W4" s="452" t="s">
        <v>133</v>
      </c>
    </row>
    <row r="5" spans="1:23" s="23" customFormat="1" ht="66.599999999999994" customHeight="1">
      <c r="A5" s="449"/>
      <c r="B5" s="450"/>
      <c r="C5" s="450"/>
      <c r="D5" s="451"/>
      <c r="E5" s="442"/>
      <c r="F5" s="442"/>
      <c r="G5" s="442"/>
      <c r="H5" s="442"/>
      <c r="I5" s="451"/>
      <c r="J5" s="442"/>
      <c r="K5" s="442"/>
      <c r="L5" s="442"/>
      <c r="M5" s="442"/>
      <c r="N5" s="442"/>
      <c r="O5" s="393" t="s">
        <v>110</v>
      </c>
      <c r="P5" s="393" t="s">
        <v>111</v>
      </c>
      <c r="Q5" s="393" t="s">
        <v>112</v>
      </c>
      <c r="R5" s="393" t="s">
        <v>113</v>
      </c>
      <c r="S5" s="393" t="s">
        <v>114</v>
      </c>
      <c r="T5" s="444"/>
      <c r="U5" s="444"/>
      <c r="V5" s="441"/>
      <c r="W5" s="452"/>
    </row>
    <row r="6" spans="1:23" s="33" customFormat="1" ht="68.099999999999994" customHeight="1">
      <c r="A6" s="28" t="s">
        <v>1190</v>
      </c>
      <c r="B6" s="27" t="str">
        <f>'114-1學生領取匯款現金表(已保護儲存格，僅T、U欄可填)'!B6</f>
        <v>彰化縣市</v>
      </c>
      <c r="C6" s="27" t="str">
        <f>'114-1學生領取匯款現金表(已保護儲存格，僅T、U欄可填)'!C6</f>
        <v>國立彰化師範大學</v>
      </c>
      <c r="D6" s="43" t="str">
        <f>'114-1學生領取匯款現金表(已保護儲存格，僅T、U欄可填)'!D6</f>
        <v>1</v>
      </c>
      <c r="E6" s="29" t="str">
        <f>'114-1學生領取匯款現金表(已保護儲存格，僅T、U欄可填)'!E6</f>
        <v>大學部</v>
      </c>
      <c r="F6" s="29" t="str">
        <f>'114-1學生領取匯款現金表(已保護儲存格，僅T、U欄可填)'!F6</f>
        <v>新生</v>
      </c>
      <c r="G6" s="29" t="str">
        <f>'114-1學生領取匯款現金表(已保護儲存格，僅T、U欄可填)'!G6</f>
        <v>何淑芬</v>
      </c>
      <c r="H6" s="29" t="str">
        <f>'114-1學生領取匯款現金表(已保護儲存格，僅T、U欄可填)'!H6</f>
        <v>英文系</v>
      </c>
      <c r="I6" s="29" t="str">
        <f>'114-1學生領取匯款現金表(已保護儲存格，僅T、U欄可填)'!I6</f>
        <v>3</v>
      </c>
      <c r="J6" s="29" t="str">
        <f>'114-1學生領取匯款現金表(已保護儲存格，僅T、U欄可填)'!J6</f>
        <v>甲</v>
      </c>
      <c r="K6" s="29" t="str">
        <f>'114-1學生領取匯款現金表(已保護儲存格，僅T、U欄可填)'!K6</f>
        <v>S1234567</v>
      </c>
      <c r="L6" s="29" t="str">
        <f>'114-1學生領取匯款現金表(已保護儲存格，僅T、U欄可填)'!L6</f>
        <v>T123456789</v>
      </c>
      <c r="M6" s="29">
        <f>'114-1學生領取匯款現金表(已保護儲存格，僅T、U欄可填)'!M6</f>
        <v>36526</v>
      </c>
      <c r="N6" s="29" t="str">
        <f>'114-1學生領取匯款現金表(已保護儲存格，僅T、U欄可填)'!N6</f>
        <v>低收入戶子女</v>
      </c>
      <c r="O6" s="29" t="str">
        <f>'114-1學生領取匯款現金表(已保護儲存格，僅T、U欄可填)'!O6</f>
        <v>郵政存簿（限郵局）</v>
      </c>
      <c r="P6" s="29" t="str">
        <f>'114-1學生領取匯款現金表(已保護儲存格，僅T、U欄可填)'!P6</f>
        <v>大同郵局</v>
      </c>
      <c r="Q6" s="29" t="str">
        <f>'114-1學生領取匯款現金表(已保護儲存格，僅T、U欄可填)'!Q6</f>
        <v>何淑芬</v>
      </c>
      <c r="R6" s="29" t="str">
        <f>'114-1學生領取匯款現金表(已保護儲存格，僅T、U欄可填)'!R6</f>
        <v>7000021</v>
      </c>
      <c r="S6" s="29" t="str">
        <f>'114-1學生領取匯款現金表(已保護儲存格，僅T、U欄可填)'!S6</f>
        <v>12345678912345</v>
      </c>
      <c r="T6" s="16"/>
      <c r="U6" s="16"/>
      <c r="V6" s="31">
        <f>'114-1學生領取匯款現金表(已保護儲存格，僅T、U欄可填)'!V6</f>
        <v>25000</v>
      </c>
      <c r="W6" s="32"/>
    </row>
    <row r="7" spans="1:23" s="33" customFormat="1" ht="68.099999999999994" customHeight="1">
      <c r="A7" s="28" t="str">
        <f>A6</f>
        <v>114學年度第二學期</v>
      </c>
      <c r="B7" s="27">
        <f>'114-1學生領取匯款現金表(已保護儲存格，僅T、U欄可填)'!B7</f>
        <v>0</v>
      </c>
      <c r="C7" s="27">
        <f>'114-1學生領取匯款現金表(已保護儲存格，僅T、U欄可填)'!C7</f>
        <v>0</v>
      </c>
      <c r="D7" s="43" t="str">
        <f>'114-1學生領取匯款現金表(已保護儲存格，僅T、U欄可填)'!D7</f>
        <v>2</v>
      </c>
      <c r="E7" s="29">
        <f>'114-1學生領取匯款現金表(已保護儲存格，僅T、U欄可填)'!E7</f>
        <v>0</v>
      </c>
      <c r="F7" s="29">
        <f>'114-1學生領取匯款現金表(已保護儲存格，僅T、U欄可填)'!F7</f>
        <v>0</v>
      </c>
      <c r="G7" s="29">
        <f>'114-1學生領取匯款現金表(已保護儲存格，僅T、U欄可填)'!G7</f>
        <v>0</v>
      </c>
      <c r="H7" s="29">
        <f>'114-1學生領取匯款現金表(已保護儲存格，僅T、U欄可填)'!H7</f>
        <v>0</v>
      </c>
      <c r="I7" s="29">
        <f>'114-1學生領取匯款現金表(已保護儲存格，僅T、U欄可填)'!I7</f>
        <v>0</v>
      </c>
      <c r="J7" s="29">
        <f>'114-1學生領取匯款現金表(已保護儲存格，僅T、U欄可填)'!J7</f>
        <v>0</v>
      </c>
      <c r="K7" s="29">
        <f>'114-1學生領取匯款現金表(已保護儲存格，僅T、U欄可填)'!K7</f>
        <v>0</v>
      </c>
      <c r="L7" s="29">
        <f>'114-1學生領取匯款現金表(已保護儲存格，僅T、U欄可填)'!L7</f>
        <v>0</v>
      </c>
      <c r="M7" s="29">
        <f>'114-1學生領取匯款現金表(已保護儲存格，僅T、U欄可填)'!M7</f>
        <v>0</v>
      </c>
      <c r="N7" s="29">
        <f>'114-1學生領取匯款現金表(已保護儲存格，僅T、U欄可填)'!N7</f>
        <v>0</v>
      </c>
      <c r="O7" s="29">
        <f>'114-1學生領取匯款現金表(已保護儲存格，僅T、U欄可填)'!O7</f>
        <v>0</v>
      </c>
      <c r="P7" s="29">
        <f>'114-1學生領取匯款現金表(已保護儲存格，僅T、U欄可填)'!P7</f>
        <v>0</v>
      </c>
      <c r="Q7" s="29">
        <f>'114-1學生領取匯款現金表(已保護儲存格，僅T、U欄可填)'!Q7</f>
        <v>0</v>
      </c>
      <c r="R7" s="29" t="str">
        <f>'114-1學生領取匯款現金表(已保護儲存格，僅T、U欄可填)'!R7</f>
        <v>7000021</v>
      </c>
      <c r="S7" s="29">
        <f>'114-1學生領取匯款現金表(已保護儲存格，僅T、U欄可填)'!S7</f>
        <v>0</v>
      </c>
      <c r="T7" s="16"/>
      <c r="U7" s="16"/>
      <c r="V7" s="31" t="str">
        <f>'114-1學生領取匯款現金表(已保護儲存格，僅T、U欄可填)'!V7</f>
        <v/>
      </c>
      <c r="W7" s="32"/>
    </row>
    <row r="8" spans="1:23" s="33" customFormat="1" ht="68.099999999999994" customHeight="1">
      <c r="A8" s="28" t="str">
        <f t="shared" ref="A8:A55" si="0">A7</f>
        <v>114學年度第二學期</v>
      </c>
      <c r="B8" s="27">
        <f>'114-1學生領取匯款現金表(已保護儲存格，僅T、U欄可填)'!B8</f>
        <v>0</v>
      </c>
      <c r="C8" s="27">
        <f>'114-1學生領取匯款現金表(已保護儲存格，僅T、U欄可填)'!C8</f>
        <v>0</v>
      </c>
      <c r="D8" s="43" t="str">
        <f>'114-1學生領取匯款現金表(已保護儲存格，僅T、U欄可填)'!D8</f>
        <v>3</v>
      </c>
      <c r="E8" s="29">
        <f>'114-1學生領取匯款現金表(已保護儲存格，僅T、U欄可填)'!E8</f>
        <v>0</v>
      </c>
      <c r="F8" s="29">
        <f>'114-1學生領取匯款現金表(已保護儲存格，僅T、U欄可填)'!F8</f>
        <v>0</v>
      </c>
      <c r="G8" s="29">
        <f>'114-1學生領取匯款現金表(已保護儲存格，僅T、U欄可填)'!G8</f>
        <v>0</v>
      </c>
      <c r="H8" s="29">
        <f>'114-1學生領取匯款現金表(已保護儲存格，僅T、U欄可填)'!H8</f>
        <v>0</v>
      </c>
      <c r="I8" s="29">
        <f>'114-1學生領取匯款現金表(已保護儲存格，僅T、U欄可填)'!I8</f>
        <v>0</v>
      </c>
      <c r="J8" s="29">
        <f>'114-1學生領取匯款現金表(已保護儲存格，僅T、U欄可填)'!J8</f>
        <v>0</v>
      </c>
      <c r="K8" s="29">
        <f>'114-1學生領取匯款現金表(已保護儲存格，僅T、U欄可填)'!K8</f>
        <v>0</v>
      </c>
      <c r="L8" s="29">
        <f>'114-1學生領取匯款現金表(已保護儲存格，僅T、U欄可填)'!L8</f>
        <v>0</v>
      </c>
      <c r="M8" s="29">
        <f>'114-1學生領取匯款現金表(已保護儲存格，僅T、U欄可填)'!M8</f>
        <v>0</v>
      </c>
      <c r="N8" s="29">
        <f>'114-1學生領取匯款現金表(已保護儲存格，僅T、U欄可填)'!N8</f>
        <v>0</v>
      </c>
      <c r="O8" s="29">
        <f>'114-1學生領取匯款現金表(已保護儲存格，僅T、U欄可填)'!O8</f>
        <v>0</v>
      </c>
      <c r="P8" s="29">
        <f>'114-1學生領取匯款現金表(已保護儲存格，僅T、U欄可填)'!P8</f>
        <v>0</v>
      </c>
      <c r="Q8" s="29">
        <f>'114-1學生領取匯款現金表(已保護儲存格，僅T、U欄可填)'!Q8</f>
        <v>0</v>
      </c>
      <c r="R8" s="29" t="str">
        <f>'114-1學生領取匯款現金表(已保護儲存格，僅T、U欄可填)'!R8</f>
        <v>7000021</v>
      </c>
      <c r="S8" s="29">
        <f>'114-1學生領取匯款現金表(已保護儲存格，僅T、U欄可填)'!S8</f>
        <v>0</v>
      </c>
      <c r="T8" s="16"/>
      <c r="U8" s="16"/>
      <c r="V8" s="31" t="str">
        <f>'114-1學生領取匯款現金表(已保護儲存格，僅T、U欄可填)'!V8</f>
        <v/>
      </c>
      <c r="W8" s="32"/>
    </row>
    <row r="9" spans="1:23" s="33" customFormat="1" ht="68.099999999999994" customHeight="1">
      <c r="A9" s="28" t="str">
        <f t="shared" si="0"/>
        <v>114學年度第二學期</v>
      </c>
      <c r="B9" s="27">
        <f>'114-1學生領取匯款現金表(已保護儲存格，僅T、U欄可填)'!B9</f>
        <v>0</v>
      </c>
      <c r="C9" s="27">
        <f>'114-1學生領取匯款現金表(已保護儲存格，僅T、U欄可填)'!C9</f>
        <v>0</v>
      </c>
      <c r="D9" s="43" t="str">
        <f>'114-1學生領取匯款現金表(已保護儲存格，僅T、U欄可填)'!D9</f>
        <v>4</v>
      </c>
      <c r="E9" s="29">
        <f>'114-1學生領取匯款現金表(已保護儲存格，僅T、U欄可填)'!E9</f>
        <v>0</v>
      </c>
      <c r="F9" s="29">
        <f>'114-1學生領取匯款現金表(已保護儲存格，僅T、U欄可填)'!F9</f>
        <v>0</v>
      </c>
      <c r="G9" s="29">
        <f>'114-1學生領取匯款現金表(已保護儲存格，僅T、U欄可填)'!G9</f>
        <v>0</v>
      </c>
      <c r="H9" s="29">
        <f>'114-1學生領取匯款現金表(已保護儲存格，僅T、U欄可填)'!H9</f>
        <v>0</v>
      </c>
      <c r="I9" s="29">
        <f>'114-1學生領取匯款現金表(已保護儲存格，僅T、U欄可填)'!I9</f>
        <v>0</v>
      </c>
      <c r="J9" s="29">
        <f>'114-1學生領取匯款現金表(已保護儲存格，僅T、U欄可填)'!J9</f>
        <v>0</v>
      </c>
      <c r="K9" s="29">
        <f>'114-1學生領取匯款現金表(已保護儲存格，僅T、U欄可填)'!K9</f>
        <v>0</v>
      </c>
      <c r="L9" s="29">
        <f>'114-1學生領取匯款現金表(已保護儲存格，僅T、U欄可填)'!L9</f>
        <v>0</v>
      </c>
      <c r="M9" s="29">
        <f>'114-1學生領取匯款現金表(已保護儲存格，僅T、U欄可填)'!M9</f>
        <v>0</v>
      </c>
      <c r="N9" s="29">
        <f>'114-1學生領取匯款現金表(已保護儲存格，僅T、U欄可填)'!N9</f>
        <v>0</v>
      </c>
      <c r="O9" s="29">
        <f>'114-1學生領取匯款現金表(已保護儲存格，僅T、U欄可填)'!O9</f>
        <v>0</v>
      </c>
      <c r="P9" s="29">
        <f>'114-1學生領取匯款現金表(已保護儲存格，僅T、U欄可填)'!P9</f>
        <v>0</v>
      </c>
      <c r="Q9" s="29">
        <f>'114-1學生領取匯款現金表(已保護儲存格，僅T、U欄可填)'!Q9</f>
        <v>0</v>
      </c>
      <c r="R9" s="29" t="str">
        <f>'114-1學生領取匯款現金表(已保護儲存格，僅T、U欄可填)'!R9</f>
        <v>7000021</v>
      </c>
      <c r="S9" s="29">
        <f>'114-1學生領取匯款現金表(已保護儲存格，僅T、U欄可填)'!S9</f>
        <v>0</v>
      </c>
      <c r="T9" s="16"/>
      <c r="U9" s="16"/>
      <c r="V9" s="31" t="str">
        <f>'114-1學生領取匯款現金表(已保護儲存格，僅T、U欄可填)'!V9</f>
        <v/>
      </c>
      <c r="W9" s="32"/>
    </row>
    <row r="10" spans="1:23" s="33" customFormat="1" ht="68.099999999999994" customHeight="1">
      <c r="A10" s="28" t="str">
        <f t="shared" si="0"/>
        <v>114學年度第二學期</v>
      </c>
      <c r="B10" s="27">
        <f>'114-1學生領取匯款現金表(已保護儲存格，僅T、U欄可填)'!B10</f>
        <v>0</v>
      </c>
      <c r="C10" s="27">
        <f>'114-1學生領取匯款現金表(已保護儲存格，僅T、U欄可填)'!C10</f>
        <v>0</v>
      </c>
      <c r="D10" s="43" t="str">
        <f>'114-1學生領取匯款現金表(已保護儲存格，僅T、U欄可填)'!D10</f>
        <v>5</v>
      </c>
      <c r="E10" s="29">
        <f>'114-1學生領取匯款現金表(已保護儲存格，僅T、U欄可填)'!E10</f>
        <v>0</v>
      </c>
      <c r="F10" s="29">
        <f>'114-1學生領取匯款現金表(已保護儲存格，僅T、U欄可填)'!F10</f>
        <v>0</v>
      </c>
      <c r="G10" s="29">
        <f>'114-1學生領取匯款現金表(已保護儲存格，僅T、U欄可填)'!G10</f>
        <v>0</v>
      </c>
      <c r="H10" s="29">
        <f>'114-1學生領取匯款現金表(已保護儲存格，僅T、U欄可填)'!H10</f>
        <v>0</v>
      </c>
      <c r="I10" s="29">
        <f>'114-1學生領取匯款現金表(已保護儲存格，僅T、U欄可填)'!I10</f>
        <v>0</v>
      </c>
      <c r="J10" s="29">
        <f>'114-1學生領取匯款現金表(已保護儲存格，僅T、U欄可填)'!J10</f>
        <v>0</v>
      </c>
      <c r="K10" s="29">
        <f>'114-1學生領取匯款現金表(已保護儲存格，僅T、U欄可填)'!K10</f>
        <v>0</v>
      </c>
      <c r="L10" s="29">
        <f>'114-1學生領取匯款現金表(已保護儲存格，僅T、U欄可填)'!L10</f>
        <v>0</v>
      </c>
      <c r="M10" s="29">
        <f>'114-1學生領取匯款現金表(已保護儲存格，僅T、U欄可填)'!M10</f>
        <v>0</v>
      </c>
      <c r="N10" s="29">
        <f>'114-1學生領取匯款現金表(已保護儲存格，僅T、U欄可填)'!N10</f>
        <v>0</v>
      </c>
      <c r="O10" s="29">
        <f>'114-1學生領取匯款現金表(已保護儲存格，僅T、U欄可填)'!O10</f>
        <v>0</v>
      </c>
      <c r="P10" s="29">
        <f>'114-1學生領取匯款現金表(已保護儲存格，僅T、U欄可填)'!P10</f>
        <v>0</v>
      </c>
      <c r="Q10" s="29">
        <f>'114-1學生領取匯款現金表(已保護儲存格，僅T、U欄可填)'!Q10</f>
        <v>0</v>
      </c>
      <c r="R10" s="29" t="str">
        <f>'114-1學生領取匯款現金表(已保護儲存格，僅T、U欄可填)'!R10</f>
        <v>7000021</v>
      </c>
      <c r="S10" s="29">
        <f>'114-1學生領取匯款現金表(已保護儲存格，僅T、U欄可填)'!S10</f>
        <v>0</v>
      </c>
      <c r="T10" s="16"/>
      <c r="U10" s="16"/>
      <c r="V10" s="31" t="str">
        <f>'114-1學生領取匯款現金表(已保護儲存格，僅T、U欄可填)'!V10</f>
        <v/>
      </c>
      <c r="W10" s="32"/>
    </row>
    <row r="11" spans="1:23" s="33" customFormat="1" ht="68.099999999999994" customHeight="1">
      <c r="A11" s="28" t="str">
        <f t="shared" si="0"/>
        <v>114學年度第二學期</v>
      </c>
      <c r="B11" s="27">
        <f>'114-1學生領取匯款現金表(已保護儲存格，僅T、U欄可填)'!B11</f>
        <v>0</v>
      </c>
      <c r="C11" s="27">
        <f>'114-1學生領取匯款現金表(已保護儲存格，僅T、U欄可填)'!C11</f>
        <v>0</v>
      </c>
      <c r="D11" s="43" t="str">
        <f>'114-1學生領取匯款現金表(已保護儲存格，僅T、U欄可填)'!D11</f>
        <v>6</v>
      </c>
      <c r="E11" s="29">
        <f>'114-1學生領取匯款現金表(已保護儲存格，僅T、U欄可填)'!E11</f>
        <v>0</v>
      </c>
      <c r="F11" s="29">
        <f>'114-1學生領取匯款現金表(已保護儲存格，僅T、U欄可填)'!F11</f>
        <v>0</v>
      </c>
      <c r="G11" s="29">
        <f>'114-1學生領取匯款現金表(已保護儲存格，僅T、U欄可填)'!G11</f>
        <v>0</v>
      </c>
      <c r="H11" s="29">
        <f>'114-1學生領取匯款現金表(已保護儲存格，僅T、U欄可填)'!H11</f>
        <v>0</v>
      </c>
      <c r="I11" s="29">
        <f>'114-1學生領取匯款現金表(已保護儲存格，僅T、U欄可填)'!I11</f>
        <v>0</v>
      </c>
      <c r="J11" s="29">
        <f>'114-1學生領取匯款現金表(已保護儲存格，僅T、U欄可填)'!J11</f>
        <v>0</v>
      </c>
      <c r="K11" s="29">
        <f>'114-1學生領取匯款現金表(已保護儲存格，僅T、U欄可填)'!K11</f>
        <v>0</v>
      </c>
      <c r="L11" s="29">
        <f>'114-1學生領取匯款現金表(已保護儲存格，僅T、U欄可填)'!L11</f>
        <v>0</v>
      </c>
      <c r="M11" s="29">
        <f>'114-1學生領取匯款現金表(已保護儲存格，僅T、U欄可填)'!M11</f>
        <v>0</v>
      </c>
      <c r="N11" s="29">
        <f>'114-1學生領取匯款現金表(已保護儲存格，僅T、U欄可填)'!N11</f>
        <v>0</v>
      </c>
      <c r="O11" s="29">
        <f>'114-1學生領取匯款現金表(已保護儲存格，僅T、U欄可填)'!O11</f>
        <v>0</v>
      </c>
      <c r="P11" s="29">
        <f>'114-1學生領取匯款現金表(已保護儲存格，僅T、U欄可填)'!P11</f>
        <v>0</v>
      </c>
      <c r="Q11" s="29">
        <f>'114-1學生領取匯款現金表(已保護儲存格，僅T、U欄可填)'!Q11</f>
        <v>0</v>
      </c>
      <c r="R11" s="29" t="str">
        <f>'114-1學生領取匯款現金表(已保護儲存格，僅T、U欄可填)'!R11</f>
        <v>7000021</v>
      </c>
      <c r="S11" s="29">
        <f>'114-1學生領取匯款現金表(已保護儲存格，僅T、U欄可填)'!S11</f>
        <v>0</v>
      </c>
      <c r="T11" s="16"/>
      <c r="U11" s="16"/>
      <c r="V11" s="31" t="str">
        <f>'114-1學生領取匯款現金表(已保護儲存格，僅T、U欄可填)'!V11</f>
        <v/>
      </c>
      <c r="W11" s="32"/>
    </row>
    <row r="12" spans="1:23" s="33" customFormat="1" ht="68.099999999999994" customHeight="1">
      <c r="A12" s="28" t="str">
        <f t="shared" si="0"/>
        <v>114學年度第二學期</v>
      </c>
      <c r="B12" s="27">
        <f>'114-1學生領取匯款現金表(已保護儲存格，僅T、U欄可填)'!B12</f>
        <v>0</v>
      </c>
      <c r="C12" s="27">
        <f>'114-1學生領取匯款現金表(已保護儲存格，僅T、U欄可填)'!C12</f>
        <v>0</v>
      </c>
      <c r="D12" s="43" t="str">
        <f>'114-1學生領取匯款現金表(已保護儲存格，僅T、U欄可填)'!D12</f>
        <v>7</v>
      </c>
      <c r="E12" s="29">
        <f>'114-1學生領取匯款現金表(已保護儲存格，僅T、U欄可填)'!E12</f>
        <v>0</v>
      </c>
      <c r="F12" s="29">
        <f>'114-1學生領取匯款現金表(已保護儲存格，僅T、U欄可填)'!F12</f>
        <v>0</v>
      </c>
      <c r="G12" s="29">
        <f>'114-1學生領取匯款現金表(已保護儲存格，僅T、U欄可填)'!G12</f>
        <v>0</v>
      </c>
      <c r="H12" s="29">
        <f>'114-1學生領取匯款現金表(已保護儲存格，僅T、U欄可填)'!H12</f>
        <v>0</v>
      </c>
      <c r="I12" s="29">
        <f>'114-1學生領取匯款現金表(已保護儲存格，僅T、U欄可填)'!I12</f>
        <v>0</v>
      </c>
      <c r="J12" s="29">
        <f>'114-1學生領取匯款現金表(已保護儲存格，僅T、U欄可填)'!J12</f>
        <v>0</v>
      </c>
      <c r="K12" s="29">
        <f>'114-1學生領取匯款現金表(已保護儲存格，僅T、U欄可填)'!K12</f>
        <v>0</v>
      </c>
      <c r="L12" s="29">
        <f>'114-1學生領取匯款現金表(已保護儲存格，僅T、U欄可填)'!L12</f>
        <v>0</v>
      </c>
      <c r="M12" s="29">
        <f>'114-1學生領取匯款現金表(已保護儲存格，僅T、U欄可填)'!M12</f>
        <v>0</v>
      </c>
      <c r="N12" s="29">
        <f>'114-1學生領取匯款現金表(已保護儲存格，僅T、U欄可填)'!N12</f>
        <v>0</v>
      </c>
      <c r="O12" s="29">
        <f>'114-1學生領取匯款現金表(已保護儲存格，僅T、U欄可填)'!O12</f>
        <v>0</v>
      </c>
      <c r="P12" s="29">
        <f>'114-1學生領取匯款現金表(已保護儲存格，僅T、U欄可填)'!P12</f>
        <v>0</v>
      </c>
      <c r="Q12" s="29">
        <f>'114-1學生領取匯款現金表(已保護儲存格，僅T、U欄可填)'!Q12</f>
        <v>0</v>
      </c>
      <c r="R12" s="29" t="str">
        <f>'114-1學生領取匯款現金表(已保護儲存格，僅T、U欄可填)'!R12</f>
        <v>7000021</v>
      </c>
      <c r="S12" s="29">
        <f>'114-1學生領取匯款現金表(已保護儲存格，僅T、U欄可填)'!S12</f>
        <v>0</v>
      </c>
      <c r="T12" s="16"/>
      <c r="U12" s="16"/>
      <c r="V12" s="31" t="str">
        <f>'114-1學生領取匯款現金表(已保護儲存格，僅T、U欄可填)'!V12</f>
        <v/>
      </c>
      <c r="W12" s="32"/>
    </row>
    <row r="13" spans="1:23" s="33" customFormat="1" ht="68.099999999999994" customHeight="1">
      <c r="A13" s="28" t="str">
        <f t="shared" si="0"/>
        <v>114學年度第二學期</v>
      </c>
      <c r="B13" s="27">
        <f>'114-1學生領取匯款現金表(已保護儲存格，僅T、U欄可填)'!B13</f>
        <v>0</v>
      </c>
      <c r="C13" s="27">
        <f>'114-1學生領取匯款現金表(已保護儲存格，僅T、U欄可填)'!C13</f>
        <v>0</v>
      </c>
      <c r="D13" s="43" t="str">
        <f>'114-1學生領取匯款現金表(已保護儲存格，僅T、U欄可填)'!D13</f>
        <v>8</v>
      </c>
      <c r="E13" s="29">
        <f>'114-1學生領取匯款現金表(已保護儲存格，僅T、U欄可填)'!E13</f>
        <v>0</v>
      </c>
      <c r="F13" s="29">
        <f>'114-1學生領取匯款現金表(已保護儲存格，僅T、U欄可填)'!F13</f>
        <v>0</v>
      </c>
      <c r="G13" s="29">
        <f>'114-1學生領取匯款現金表(已保護儲存格，僅T、U欄可填)'!G13</f>
        <v>0</v>
      </c>
      <c r="H13" s="29">
        <f>'114-1學生領取匯款現金表(已保護儲存格，僅T、U欄可填)'!H13</f>
        <v>0</v>
      </c>
      <c r="I13" s="29">
        <f>'114-1學生領取匯款現金表(已保護儲存格，僅T、U欄可填)'!I13</f>
        <v>0</v>
      </c>
      <c r="J13" s="29">
        <f>'114-1學生領取匯款現金表(已保護儲存格，僅T、U欄可填)'!J13</f>
        <v>0</v>
      </c>
      <c r="K13" s="29">
        <f>'114-1學生領取匯款現金表(已保護儲存格，僅T、U欄可填)'!K13</f>
        <v>0</v>
      </c>
      <c r="L13" s="29">
        <f>'114-1學生領取匯款現金表(已保護儲存格，僅T、U欄可填)'!L13</f>
        <v>0</v>
      </c>
      <c r="M13" s="29">
        <f>'114-1學生領取匯款現金表(已保護儲存格，僅T、U欄可填)'!M13</f>
        <v>0</v>
      </c>
      <c r="N13" s="29">
        <f>'114-1學生領取匯款現金表(已保護儲存格，僅T、U欄可填)'!N13</f>
        <v>0</v>
      </c>
      <c r="O13" s="29">
        <f>'114-1學生領取匯款現金表(已保護儲存格，僅T、U欄可填)'!O13</f>
        <v>0</v>
      </c>
      <c r="P13" s="29">
        <f>'114-1學生領取匯款現金表(已保護儲存格，僅T、U欄可填)'!P13</f>
        <v>0</v>
      </c>
      <c r="Q13" s="29">
        <f>'114-1學生領取匯款現金表(已保護儲存格，僅T、U欄可填)'!Q13</f>
        <v>0</v>
      </c>
      <c r="R13" s="29" t="str">
        <f>'114-1學生領取匯款現金表(已保護儲存格，僅T、U欄可填)'!R13</f>
        <v>7000021</v>
      </c>
      <c r="S13" s="29">
        <f>'114-1學生領取匯款現金表(已保護儲存格，僅T、U欄可填)'!S13</f>
        <v>0</v>
      </c>
      <c r="T13" s="16"/>
      <c r="U13" s="16"/>
      <c r="V13" s="31" t="str">
        <f>'114-1學生領取匯款現金表(已保護儲存格，僅T、U欄可填)'!V13</f>
        <v/>
      </c>
      <c r="W13" s="32"/>
    </row>
    <row r="14" spans="1:23" s="33" customFormat="1" ht="68.099999999999994" customHeight="1">
      <c r="A14" s="28" t="str">
        <f t="shared" si="0"/>
        <v>114學年度第二學期</v>
      </c>
      <c r="B14" s="27">
        <f>'114-1學生領取匯款現金表(已保護儲存格，僅T、U欄可填)'!B14</f>
        <v>0</v>
      </c>
      <c r="C14" s="27">
        <f>'114-1學生領取匯款現金表(已保護儲存格，僅T、U欄可填)'!C14</f>
        <v>0</v>
      </c>
      <c r="D14" s="43" t="str">
        <f>'114-1學生領取匯款現金表(已保護儲存格，僅T、U欄可填)'!D14</f>
        <v>9</v>
      </c>
      <c r="E14" s="29">
        <f>'114-1學生領取匯款現金表(已保護儲存格，僅T、U欄可填)'!E14</f>
        <v>0</v>
      </c>
      <c r="F14" s="29">
        <f>'114-1學生領取匯款現金表(已保護儲存格，僅T、U欄可填)'!F14</f>
        <v>0</v>
      </c>
      <c r="G14" s="29">
        <f>'114-1學生領取匯款現金表(已保護儲存格，僅T、U欄可填)'!G14</f>
        <v>0</v>
      </c>
      <c r="H14" s="29">
        <f>'114-1學生領取匯款現金表(已保護儲存格，僅T、U欄可填)'!H14</f>
        <v>0</v>
      </c>
      <c r="I14" s="29">
        <f>'114-1學生領取匯款現金表(已保護儲存格，僅T、U欄可填)'!I14</f>
        <v>0</v>
      </c>
      <c r="J14" s="29">
        <f>'114-1學生領取匯款現金表(已保護儲存格，僅T、U欄可填)'!J14</f>
        <v>0</v>
      </c>
      <c r="K14" s="29">
        <f>'114-1學生領取匯款現金表(已保護儲存格，僅T、U欄可填)'!K14</f>
        <v>0</v>
      </c>
      <c r="L14" s="29">
        <f>'114-1學生領取匯款現金表(已保護儲存格，僅T、U欄可填)'!L14</f>
        <v>0</v>
      </c>
      <c r="M14" s="29">
        <f>'114-1學生領取匯款現金表(已保護儲存格，僅T、U欄可填)'!M14</f>
        <v>0</v>
      </c>
      <c r="N14" s="29">
        <f>'114-1學生領取匯款現金表(已保護儲存格，僅T、U欄可填)'!N14</f>
        <v>0</v>
      </c>
      <c r="O14" s="29">
        <f>'114-1學生領取匯款現金表(已保護儲存格，僅T、U欄可填)'!O14</f>
        <v>0</v>
      </c>
      <c r="P14" s="29">
        <f>'114-1學生領取匯款現金表(已保護儲存格，僅T、U欄可填)'!P14</f>
        <v>0</v>
      </c>
      <c r="Q14" s="29">
        <f>'114-1學生領取匯款現金表(已保護儲存格，僅T、U欄可填)'!Q14</f>
        <v>0</v>
      </c>
      <c r="R14" s="29" t="str">
        <f>'114-1學生領取匯款現金表(已保護儲存格，僅T、U欄可填)'!R14</f>
        <v>7000021</v>
      </c>
      <c r="S14" s="29">
        <f>'114-1學生領取匯款現金表(已保護儲存格，僅T、U欄可填)'!S14</f>
        <v>0</v>
      </c>
      <c r="T14" s="16"/>
      <c r="U14" s="16"/>
      <c r="V14" s="31" t="str">
        <f>'114-1學生領取匯款現金表(已保護儲存格，僅T、U欄可填)'!V14</f>
        <v/>
      </c>
      <c r="W14" s="32"/>
    </row>
    <row r="15" spans="1:23" s="33" customFormat="1" ht="68.099999999999994" customHeight="1">
      <c r="A15" s="28" t="str">
        <f t="shared" si="0"/>
        <v>114學年度第二學期</v>
      </c>
      <c r="B15" s="27">
        <f>'114-1學生領取匯款現金表(已保護儲存格，僅T、U欄可填)'!B15</f>
        <v>0</v>
      </c>
      <c r="C15" s="27">
        <f>'114-1學生領取匯款現金表(已保護儲存格，僅T、U欄可填)'!C15</f>
        <v>0</v>
      </c>
      <c r="D15" s="43" t="str">
        <f>'114-1學生領取匯款現金表(已保護儲存格，僅T、U欄可填)'!D15</f>
        <v>10</v>
      </c>
      <c r="E15" s="29">
        <f>'114-1學生領取匯款現金表(已保護儲存格，僅T、U欄可填)'!E15</f>
        <v>0</v>
      </c>
      <c r="F15" s="29">
        <f>'114-1學生領取匯款現金表(已保護儲存格，僅T、U欄可填)'!F15</f>
        <v>0</v>
      </c>
      <c r="G15" s="29">
        <f>'114-1學生領取匯款現金表(已保護儲存格，僅T、U欄可填)'!G15</f>
        <v>0</v>
      </c>
      <c r="H15" s="29">
        <f>'114-1學生領取匯款現金表(已保護儲存格，僅T、U欄可填)'!H15</f>
        <v>0</v>
      </c>
      <c r="I15" s="29">
        <f>'114-1學生領取匯款現金表(已保護儲存格，僅T、U欄可填)'!I15</f>
        <v>0</v>
      </c>
      <c r="J15" s="29">
        <f>'114-1學生領取匯款現金表(已保護儲存格，僅T、U欄可填)'!J15</f>
        <v>0</v>
      </c>
      <c r="K15" s="29">
        <f>'114-1學生領取匯款現金表(已保護儲存格，僅T、U欄可填)'!K15</f>
        <v>0</v>
      </c>
      <c r="L15" s="29">
        <f>'114-1學生領取匯款現金表(已保護儲存格，僅T、U欄可填)'!L15</f>
        <v>0</v>
      </c>
      <c r="M15" s="29">
        <f>'114-1學生領取匯款現金表(已保護儲存格，僅T、U欄可填)'!M15</f>
        <v>0</v>
      </c>
      <c r="N15" s="29">
        <f>'114-1學生領取匯款現金表(已保護儲存格，僅T、U欄可填)'!N15</f>
        <v>0</v>
      </c>
      <c r="O15" s="29">
        <f>'114-1學生領取匯款現金表(已保護儲存格，僅T、U欄可填)'!O15</f>
        <v>0</v>
      </c>
      <c r="P15" s="29">
        <f>'114-1學生領取匯款現金表(已保護儲存格，僅T、U欄可填)'!P15</f>
        <v>0</v>
      </c>
      <c r="Q15" s="29">
        <f>'114-1學生領取匯款現金表(已保護儲存格，僅T、U欄可填)'!Q15</f>
        <v>0</v>
      </c>
      <c r="R15" s="29" t="str">
        <f>'114-1學生領取匯款現金表(已保護儲存格，僅T、U欄可填)'!R15</f>
        <v>7000021</v>
      </c>
      <c r="S15" s="29">
        <f>'114-1學生領取匯款現金表(已保護儲存格，僅T、U欄可填)'!S15</f>
        <v>0</v>
      </c>
      <c r="T15" s="16"/>
      <c r="U15" s="16"/>
      <c r="V15" s="31" t="str">
        <f>'114-1學生領取匯款現金表(已保護儲存格，僅T、U欄可填)'!V15</f>
        <v/>
      </c>
      <c r="W15" s="32"/>
    </row>
    <row r="16" spans="1:23" s="33" customFormat="1" ht="68.099999999999994" customHeight="1">
      <c r="A16" s="28" t="str">
        <f t="shared" si="0"/>
        <v>114學年度第二學期</v>
      </c>
      <c r="B16" s="27">
        <f>'114-1學生領取匯款現金表(已保護儲存格，僅T、U欄可填)'!B16</f>
        <v>0</v>
      </c>
      <c r="C16" s="27">
        <f>'114-1學生領取匯款現金表(已保護儲存格，僅T、U欄可填)'!C16</f>
        <v>0</v>
      </c>
      <c r="D16" s="43" t="str">
        <f>'114-1學生領取匯款現金表(已保護儲存格，僅T、U欄可填)'!D16</f>
        <v>11</v>
      </c>
      <c r="E16" s="29">
        <f>'114-1學生領取匯款現金表(已保護儲存格，僅T、U欄可填)'!E16</f>
        <v>0</v>
      </c>
      <c r="F16" s="29">
        <f>'114-1學生領取匯款現金表(已保護儲存格，僅T、U欄可填)'!F16</f>
        <v>0</v>
      </c>
      <c r="G16" s="29">
        <f>'114-1學生領取匯款現金表(已保護儲存格，僅T、U欄可填)'!G16</f>
        <v>0</v>
      </c>
      <c r="H16" s="29">
        <f>'114-1學生領取匯款現金表(已保護儲存格，僅T、U欄可填)'!H16</f>
        <v>0</v>
      </c>
      <c r="I16" s="29">
        <f>'114-1學生領取匯款現金表(已保護儲存格，僅T、U欄可填)'!I16</f>
        <v>0</v>
      </c>
      <c r="J16" s="29">
        <f>'114-1學生領取匯款現金表(已保護儲存格，僅T、U欄可填)'!J16</f>
        <v>0</v>
      </c>
      <c r="K16" s="29">
        <f>'114-1學生領取匯款現金表(已保護儲存格，僅T、U欄可填)'!K16</f>
        <v>0</v>
      </c>
      <c r="L16" s="29">
        <f>'114-1學生領取匯款現金表(已保護儲存格，僅T、U欄可填)'!L16</f>
        <v>0</v>
      </c>
      <c r="M16" s="29">
        <f>'114-1學生領取匯款現金表(已保護儲存格，僅T、U欄可填)'!M16</f>
        <v>0</v>
      </c>
      <c r="N16" s="29">
        <f>'114-1學生領取匯款現金表(已保護儲存格，僅T、U欄可填)'!N16</f>
        <v>0</v>
      </c>
      <c r="O16" s="29">
        <f>'114-1學生領取匯款現金表(已保護儲存格，僅T、U欄可填)'!O16</f>
        <v>0</v>
      </c>
      <c r="P16" s="29">
        <f>'114-1學生領取匯款現金表(已保護儲存格，僅T、U欄可填)'!P16</f>
        <v>0</v>
      </c>
      <c r="Q16" s="29">
        <f>'114-1學生領取匯款現金表(已保護儲存格，僅T、U欄可填)'!Q16</f>
        <v>0</v>
      </c>
      <c r="R16" s="29" t="str">
        <f>'114-1學生領取匯款現金表(已保護儲存格，僅T、U欄可填)'!R16</f>
        <v>7000021</v>
      </c>
      <c r="S16" s="29">
        <f>'114-1學生領取匯款現金表(已保護儲存格，僅T、U欄可填)'!S16</f>
        <v>0</v>
      </c>
      <c r="T16" s="16"/>
      <c r="U16" s="16"/>
      <c r="V16" s="31" t="str">
        <f>'114-1學生領取匯款現金表(已保護儲存格，僅T、U欄可填)'!V16</f>
        <v/>
      </c>
      <c r="W16" s="32"/>
    </row>
    <row r="17" spans="1:23" s="33" customFormat="1" ht="68.099999999999994" customHeight="1">
      <c r="A17" s="28" t="str">
        <f t="shared" si="0"/>
        <v>114學年度第二學期</v>
      </c>
      <c r="B17" s="27">
        <f>'114-1學生領取匯款現金表(已保護儲存格，僅T、U欄可填)'!B17</f>
        <v>0</v>
      </c>
      <c r="C17" s="27">
        <f>'114-1學生領取匯款現金表(已保護儲存格，僅T、U欄可填)'!C17</f>
        <v>0</v>
      </c>
      <c r="D17" s="43" t="str">
        <f>'114-1學生領取匯款現金表(已保護儲存格，僅T、U欄可填)'!D17</f>
        <v>12</v>
      </c>
      <c r="E17" s="29">
        <f>'114-1學生領取匯款現金表(已保護儲存格，僅T、U欄可填)'!E17</f>
        <v>0</v>
      </c>
      <c r="F17" s="29">
        <f>'114-1學生領取匯款現金表(已保護儲存格，僅T、U欄可填)'!F17</f>
        <v>0</v>
      </c>
      <c r="G17" s="29">
        <f>'114-1學生領取匯款現金表(已保護儲存格，僅T、U欄可填)'!G17</f>
        <v>0</v>
      </c>
      <c r="H17" s="29">
        <f>'114-1學生領取匯款現金表(已保護儲存格，僅T、U欄可填)'!H17</f>
        <v>0</v>
      </c>
      <c r="I17" s="29">
        <f>'114-1學生領取匯款現金表(已保護儲存格，僅T、U欄可填)'!I17</f>
        <v>0</v>
      </c>
      <c r="J17" s="29">
        <f>'114-1學生領取匯款現金表(已保護儲存格，僅T、U欄可填)'!J17</f>
        <v>0</v>
      </c>
      <c r="K17" s="29">
        <f>'114-1學生領取匯款現金表(已保護儲存格，僅T、U欄可填)'!K17</f>
        <v>0</v>
      </c>
      <c r="L17" s="29">
        <f>'114-1學生領取匯款現金表(已保護儲存格，僅T、U欄可填)'!L17</f>
        <v>0</v>
      </c>
      <c r="M17" s="29">
        <f>'114-1學生領取匯款現金表(已保護儲存格，僅T、U欄可填)'!M17</f>
        <v>0</v>
      </c>
      <c r="N17" s="29">
        <f>'114-1學生領取匯款現金表(已保護儲存格，僅T、U欄可填)'!N17</f>
        <v>0</v>
      </c>
      <c r="O17" s="29">
        <f>'114-1學生領取匯款現金表(已保護儲存格，僅T、U欄可填)'!O17</f>
        <v>0</v>
      </c>
      <c r="P17" s="29">
        <f>'114-1學生領取匯款現金表(已保護儲存格，僅T、U欄可填)'!P17</f>
        <v>0</v>
      </c>
      <c r="Q17" s="29">
        <f>'114-1學生領取匯款現金表(已保護儲存格，僅T、U欄可填)'!Q17</f>
        <v>0</v>
      </c>
      <c r="R17" s="29" t="str">
        <f>'114-1學生領取匯款現金表(已保護儲存格，僅T、U欄可填)'!R17</f>
        <v>7000021</v>
      </c>
      <c r="S17" s="29">
        <f>'114-1學生領取匯款現金表(已保護儲存格，僅T、U欄可填)'!S17</f>
        <v>0</v>
      </c>
      <c r="T17" s="16"/>
      <c r="U17" s="16"/>
      <c r="V17" s="31" t="str">
        <f>'114-1學生領取匯款現金表(已保護儲存格，僅T、U欄可填)'!V17</f>
        <v/>
      </c>
      <c r="W17" s="32"/>
    </row>
    <row r="18" spans="1:23" s="33" customFormat="1" ht="68.099999999999994" customHeight="1">
      <c r="A18" s="28" t="str">
        <f t="shared" si="0"/>
        <v>114學年度第二學期</v>
      </c>
      <c r="B18" s="27">
        <f>'114-1學生領取匯款現金表(已保護儲存格，僅T、U欄可填)'!B18</f>
        <v>0</v>
      </c>
      <c r="C18" s="27">
        <f>'114-1學生領取匯款現金表(已保護儲存格，僅T、U欄可填)'!C18</f>
        <v>0</v>
      </c>
      <c r="D18" s="43" t="str">
        <f>'114-1學生領取匯款現金表(已保護儲存格，僅T、U欄可填)'!D18</f>
        <v>13</v>
      </c>
      <c r="E18" s="29">
        <f>'114-1學生領取匯款現金表(已保護儲存格，僅T、U欄可填)'!E18</f>
        <v>0</v>
      </c>
      <c r="F18" s="29">
        <f>'114-1學生領取匯款現金表(已保護儲存格，僅T、U欄可填)'!F18</f>
        <v>0</v>
      </c>
      <c r="G18" s="29">
        <f>'114-1學生領取匯款現金表(已保護儲存格，僅T、U欄可填)'!G18</f>
        <v>0</v>
      </c>
      <c r="H18" s="29">
        <f>'114-1學生領取匯款現金表(已保護儲存格，僅T、U欄可填)'!H18</f>
        <v>0</v>
      </c>
      <c r="I18" s="29">
        <f>'114-1學生領取匯款現金表(已保護儲存格，僅T、U欄可填)'!I18</f>
        <v>0</v>
      </c>
      <c r="J18" s="29">
        <f>'114-1學生領取匯款現金表(已保護儲存格，僅T、U欄可填)'!J18</f>
        <v>0</v>
      </c>
      <c r="K18" s="29">
        <f>'114-1學生領取匯款現金表(已保護儲存格，僅T、U欄可填)'!K18</f>
        <v>0</v>
      </c>
      <c r="L18" s="29">
        <f>'114-1學生領取匯款現金表(已保護儲存格，僅T、U欄可填)'!L18</f>
        <v>0</v>
      </c>
      <c r="M18" s="29">
        <f>'114-1學生領取匯款現金表(已保護儲存格，僅T、U欄可填)'!M18</f>
        <v>0</v>
      </c>
      <c r="N18" s="29">
        <f>'114-1學生領取匯款現金表(已保護儲存格，僅T、U欄可填)'!N18</f>
        <v>0</v>
      </c>
      <c r="O18" s="29">
        <f>'114-1學生領取匯款現金表(已保護儲存格，僅T、U欄可填)'!O18</f>
        <v>0</v>
      </c>
      <c r="P18" s="29">
        <f>'114-1學生領取匯款現金表(已保護儲存格，僅T、U欄可填)'!P18</f>
        <v>0</v>
      </c>
      <c r="Q18" s="29">
        <f>'114-1學生領取匯款現金表(已保護儲存格，僅T、U欄可填)'!Q18</f>
        <v>0</v>
      </c>
      <c r="R18" s="29" t="str">
        <f>'114-1學生領取匯款現金表(已保護儲存格，僅T、U欄可填)'!R18</f>
        <v>7000021</v>
      </c>
      <c r="S18" s="29">
        <f>'114-1學生領取匯款現金表(已保護儲存格，僅T、U欄可填)'!S18</f>
        <v>0</v>
      </c>
      <c r="T18" s="16"/>
      <c r="U18" s="16"/>
      <c r="V18" s="31" t="str">
        <f>'114-1學生領取匯款現金表(已保護儲存格，僅T、U欄可填)'!V18</f>
        <v/>
      </c>
      <c r="W18" s="32"/>
    </row>
    <row r="19" spans="1:23" s="33" customFormat="1" ht="68.099999999999994" customHeight="1">
      <c r="A19" s="28" t="str">
        <f t="shared" si="0"/>
        <v>114學年度第二學期</v>
      </c>
      <c r="B19" s="27">
        <f>'114-1學生領取匯款現金表(已保護儲存格，僅T、U欄可填)'!B19</f>
        <v>0</v>
      </c>
      <c r="C19" s="27">
        <f>'114-1學生領取匯款現金表(已保護儲存格，僅T、U欄可填)'!C19</f>
        <v>0</v>
      </c>
      <c r="D19" s="43" t="str">
        <f>'114-1學生領取匯款現金表(已保護儲存格，僅T、U欄可填)'!D19</f>
        <v>14</v>
      </c>
      <c r="E19" s="29">
        <f>'114-1學生領取匯款現金表(已保護儲存格，僅T、U欄可填)'!E19</f>
        <v>0</v>
      </c>
      <c r="F19" s="29">
        <f>'114-1學生領取匯款現金表(已保護儲存格，僅T、U欄可填)'!F19</f>
        <v>0</v>
      </c>
      <c r="G19" s="29">
        <f>'114-1學生領取匯款現金表(已保護儲存格，僅T、U欄可填)'!G19</f>
        <v>0</v>
      </c>
      <c r="H19" s="29">
        <f>'114-1學生領取匯款現金表(已保護儲存格，僅T、U欄可填)'!H19</f>
        <v>0</v>
      </c>
      <c r="I19" s="29">
        <f>'114-1學生領取匯款現金表(已保護儲存格，僅T、U欄可填)'!I19</f>
        <v>0</v>
      </c>
      <c r="J19" s="29">
        <f>'114-1學生領取匯款現金表(已保護儲存格，僅T、U欄可填)'!J19</f>
        <v>0</v>
      </c>
      <c r="K19" s="29">
        <f>'114-1學生領取匯款現金表(已保護儲存格，僅T、U欄可填)'!K19</f>
        <v>0</v>
      </c>
      <c r="L19" s="29">
        <f>'114-1學生領取匯款現金表(已保護儲存格，僅T、U欄可填)'!L19</f>
        <v>0</v>
      </c>
      <c r="M19" s="29">
        <f>'114-1學生領取匯款現金表(已保護儲存格，僅T、U欄可填)'!M19</f>
        <v>0</v>
      </c>
      <c r="N19" s="29">
        <f>'114-1學生領取匯款現金表(已保護儲存格，僅T、U欄可填)'!N19</f>
        <v>0</v>
      </c>
      <c r="O19" s="29">
        <f>'114-1學生領取匯款現金表(已保護儲存格，僅T、U欄可填)'!O19</f>
        <v>0</v>
      </c>
      <c r="P19" s="29">
        <f>'114-1學生領取匯款現金表(已保護儲存格，僅T、U欄可填)'!P19</f>
        <v>0</v>
      </c>
      <c r="Q19" s="29">
        <f>'114-1學生領取匯款現金表(已保護儲存格，僅T、U欄可填)'!Q19</f>
        <v>0</v>
      </c>
      <c r="R19" s="29" t="str">
        <f>'114-1學生領取匯款現金表(已保護儲存格，僅T、U欄可填)'!R19</f>
        <v>7000021</v>
      </c>
      <c r="S19" s="29">
        <f>'114-1學生領取匯款現金表(已保護儲存格，僅T、U欄可填)'!S19</f>
        <v>0</v>
      </c>
      <c r="T19" s="16"/>
      <c r="U19" s="16"/>
      <c r="V19" s="31" t="str">
        <f>'114-1學生領取匯款現金表(已保護儲存格，僅T、U欄可填)'!V19</f>
        <v/>
      </c>
      <c r="W19" s="32"/>
    </row>
    <row r="20" spans="1:23" s="33" customFormat="1" ht="68.099999999999994" customHeight="1">
      <c r="A20" s="28" t="str">
        <f t="shared" si="0"/>
        <v>114學年度第二學期</v>
      </c>
      <c r="B20" s="27">
        <f>'114-1學生領取匯款現金表(已保護儲存格，僅T、U欄可填)'!B20</f>
        <v>0</v>
      </c>
      <c r="C20" s="27">
        <f>'114-1學生領取匯款現金表(已保護儲存格，僅T、U欄可填)'!C20</f>
        <v>0</v>
      </c>
      <c r="D20" s="43" t="str">
        <f>'114-1學生領取匯款現金表(已保護儲存格，僅T、U欄可填)'!D20</f>
        <v>15</v>
      </c>
      <c r="E20" s="29">
        <f>'114-1學生領取匯款現金表(已保護儲存格，僅T、U欄可填)'!E20</f>
        <v>0</v>
      </c>
      <c r="F20" s="29">
        <f>'114-1學生領取匯款現金表(已保護儲存格，僅T、U欄可填)'!F20</f>
        <v>0</v>
      </c>
      <c r="G20" s="29">
        <f>'114-1學生領取匯款現金表(已保護儲存格，僅T、U欄可填)'!G20</f>
        <v>0</v>
      </c>
      <c r="H20" s="29">
        <f>'114-1學生領取匯款現金表(已保護儲存格，僅T、U欄可填)'!H20</f>
        <v>0</v>
      </c>
      <c r="I20" s="29">
        <f>'114-1學生領取匯款現金表(已保護儲存格，僅T、U欄可填)'!I20</f>
        <v>0</v>
      </c>
      <c r="J20" s="29">
        <f>'114-1學生領取匯款現金表(已保護儲存格，僅T、U欄可填)'!J20</f>
        <v>0</v>
      </c>
      <c r="K20" s="29">
        <f>'114-1學生領取匯款現金表(已保護儲存格，僅T、U欄可填)'!K20</f>
        <v>0</v>
      </c>
      <c r="L20" s="29">
        <f>'114-1學生領取匯款現金表(已保護儲存格，僅T、U欄可填)'!L20</f>
        <v>0</v>
      </c>
      <c r="M20" s="29">
        <f>'114-1學生領取匯款現金表(已保護儲存格，僅T、U欄可填)'!M20</f>
        <v>0</v>
      </c>
      <c r="N20" s="29">
        <f>'114-1學生領取匯款現金表(已保護儲存格，僅T、U欄可填)'!N20</f>
        <v>0</v>
      </c>
      <c r="O20" s="29">
        <f>'114-1學生領取匯款現金表(已保護儲存格，僅T、U欄可填)'!O20</f>
        <v>0</v>
      </c>
      <c r="P20" s="29">
        <f>'114-1學生領取匯款現金表(已保護儲存格，僅T、U欄可填)'!P20</f>
        <v>0</v>
      </c>
      <c r="Q20" s="29">
        <f>'114-1學生領取匯款現金表(已保護儲存格，僅T、U欄可填)'!Q20</f>
        <v>0</v>
      </c>
      <c r="R20" s="29" t="str">
        <f>'114-1學生領取匯款現金表(已保護儲存格，僅T、U欄可填)'!R20</f>
        <v>7000021</v>
      </c>
      <c r="S20" s="29">
        <f>'114-1學生領取匯款現金表(已保護儲存格，僅T、U欄可填)'!S20</f>
        <v>0</v>
      </c>
      <c r="T20" s="16"/>
      <c r="U20" s="16"/>
      <c r="V20" s="31" t="str">
        <f>'114-1學生領取匯款現金表(已保護儲存格，僅T、U欄可填)'!V20</f>
        <v/>
      </c>
      <c r="W20" s="32"/>
    </row>
    <row r="21" spans="1:23" s="33" customFormat="1" ht="68.099999999999994" customHeight="1">
      <c r="A21" s="28" t="str">
        <f t="shared" si="0"/>
        <v>114學年度第二學期</v>
      </c>
      <c r="B21" s="27">
        <f>'114-1學生領取匯款現金表(已保護儲存格，僅T、U欄可填)'!B21</f>
        <v>0</v>
      </c>
      <c r="C21" s="27">
        <f>'114-1學生領取匯款現金表(已保護儲存格，僅T、U欄可填)'!C21</f>
        <v>0</v>
      </c>
      <c r="D21" s="43" t="str">
        <f>'114-1學生領取匯款現金表(已保護儲存格，僅T、U欄可填)'!D21</f>
        <v>16</v>
      </c>
      <c r="E21" s="29">
        <f>'114-1學生領取匯款現金表(已保護儲存格，僅T、U欄可填)'!E21</f>
        <v>0</v>
      </c>
      <c r="F21" s="29">
        <f>'114-1學生領取匯款現金表(已保護儲存格，僅T、U欄可填)'!F21</f>
        <v>0</v>
      </c>
      <c r="G21" s="29">
        <f>'114-1學生領取匯款現金表(已保護儲存格，僅T、U欄可填)'!G21</f>
        <v>0</v>
      </c>
      <c r="H21" s="29">
        <f>'114-1學生領取匯款現金表(已保護儲存格，僅T、U欄可填)'!H21</f>
        <v>0</v>
      </c>
      <c r="I21" s="29">
        <f>'114-1學生領取匯款現金表(已保護儲存格，僅T、U欄可填)'!I21</f>
        <v>0</v>
      </c>
      <c r="J21" s="29">
        <f>'114-1學生領取匯款現金表(已保護儲存格，僅T、U欄可填)'!J21</f>
        <v>0</v>
      </c>
      <c r="K21" s="29">
        <f>'114-1學生領取匯款現金表(已保護儲存格，僅T、U欄可填)'!K21</f>
        <v>0</v>
      </c>
      <c r="L21" s="29">
        <f>'114-1學生領取匯款現金表(已保護儲存格，僅T、U欄可填)'!L21</f>
        <v>0</v>
      </c>
      <c r="M21" s="29">
        <f>'114-1學生領取匯款現金表(已保護儲存格，僅T、U欄可填)'!M21</f>
        <v>0</v>
      </c>
      <c r="N21" s="29">
        <f>'114-1學生領取匯款現金表(已保護儲存格，僅T、U欄可填)'!N21</f>
        <v>0</v>
      </c>
      <c r="O21" s="29">
        <f>'114-1學生領取匯款現金表(已保護儲存格，僅T、U欄可填)'!O21</f>
        <v>0</v>
      </c>
      <c r="P21" s="29">
        <f>'114-1學生領取匯款現金表(已保護儲存格，僅T、U欄可填)'!P21</f>
        <v>0</v>
      </c>
      <c r="Q21" s="29">
        <f>'114-1學生領取匯款現金表(已保護儲存格，僅T、U欄可填)'!Q21</f>
        <v>0</v>
      </c>
      <c r="R21" s="29" t="str">
        <f>'114-1學生領取匯款現金表(已保護儲存格，僅T、U欄可填)'!R21</f>
        <v>7000021</v>
      </c>
      <c r="S21" s="29">
        <f>'114-1學生領取匯款現金表(已保護儲存格，僅T、U欄可填)'!S21</f>
        <v>0</v>
      </c>
      <c r="T21" s="16"/>
      <c r="U21" s="16"/>
      <c r="V21" s="31" t="str">
        <f>'114-1學生領取匯款現金表(已保護儲存格，僅T、U欄可填)'!V21</f>
        <v/>
      </c>
      <c r="W21" s="32"/>
    </row>
    <row r="22" spans="1:23" s="33" customFormat="1" ht="68.099999999999994" customHeight="1">
      <c r="A22" s="28" t="str">
        <f t="shared" si="0"/>
        <v>114學年度第二學期</v>
      </c>
      <c r="B22" s="27">
        <f>'114-1學生領取匯款現金表(已保護儲存格，僅T、U欄可填)'!B22</f>
        <v>0</v>
      </c>
      <c r="C22" s="27">
        <f>'114-1學生領取匯款現金表(已保護儲存格，僅T、U欄可填)'!C22</f>
        <v>0</v>
      </c>
      <c r="D22" s="43" t="str">
        <f>'114-1學生領取匯款現金表(已保護儲存格，僅T、U欄可填)'!D22</f>
        <v>17</v>
      </c>
      <c r="E22" s="29">
        <f>'114-1學生領取匯款現金表(已保護儲存格，僅T、U欄可填)'!E22</f>
        <v>0</v>
      </c>
      <c r="F22" s="29">
        <f>'114-1學生領取匯款現金表(已保護儲存格，僅T、U欄可填)'!F22</f>
        <v>0</v>
      </c>
      <c r="G22" s="29">
        <f>'114-1學生領取匯款現金表(已保護儲存格，僅T、U欄可填)'!G22</f>
        <v>0</v>
      </c>
      <c r="H22" s="29">
        <f>'114-1學生領取匯款現金表(已保護儲存格，僅T、U欄可填)'!H22</f>
        <v>0</v>
      </c>
      <c r="I22" s="29">
        <f>'114-1學生領取匯款現金表(已保護儲存格，僅T、U欄可填)'!I22</f>
        <v>0</v>
      </c>
      <c r="J22" s="29">
        <f>'114-1學生領取匯款現金表(已保護儲存格，僅T、U欄可填)'!J22</f>
        <v>0</v>
      </c>
      <c r="K22" s="29">
        <f>'114-1學生領取匯款現金表(已保護儲存格，僅T、U欄可填)'!K22</f>
        <v>0</v>
      </c>
      <c r="L22" s="29">
        <f>'114-1學生領取匯款現金表(已保護儲存格，僅T、U欄可填)'!L22</f>
        <v>0</v>
      </c>
      <c r="M22" s="29">
        <f>'114-1學生領取匯款現金表(已保護儲存格，僅T、U欄可填)'!M22</f>
        <v>0</v>
      </c>
      <c r="N22" s="29">
        <f>'114-1學生領取匯款現金表(已保護儲存格，僅T、U欄可填)'!N22</f>
        <v>0</v>
      </c>
      <c r="O22" s="29">
        <f>'114-1學生領取匯款現金表(已保護儲存格，僅T、U欄可填)'!O22</f>
        <v>0</v>
      </c>
      <c r="P22" s="29">
        <f>'114-1學生領取匯款現金表(已保護儲存格，僅T、U欄可填)'!P22</f>
        <v>0</v>
      </c>
      <c r="Q22" s="29">
        <f>'114-1學生領取匯款現金表(已保護儲存格，僅T、U欄可填)'!Q22</f>
        <v>0</v>
      </c>
      <c r="R22" s="29" t="str">
        <f>'114-1學生領取匯款現金表(已保護儲存格，僅T、U欄可填)'!R22</f>
        <v>7000021</v>
      </c>
      <c r="S22" s="29">
        <f>'114-1學生領取匯款現金表(已保護儲存格，僅T、U欄可填)'!S22</f>
        <v>0</v>
      </c>
      <c r="T22" s="16"/>
      <c r="U22" s="16"/>
      <c r="V22" s="31" t="str">
        <f>'114-1學生領取匯款現金表(已保護儲存格，僅T、U欄可填)'!V22</f>
        <v/>
      </c>
      <c r="W22" s="32"/>
    </row>
    <row r="23" spans="1:23" s="33" customFormat="1" ht="68.099999999999994" customHeight="1">
      <c r="A23" s="28" t="str">
        <f t="shared" si="0"/>
        <v>114學年度第二學期</v>
      </c>
      <c r="B23" s="27">
        <f>'114-1學生領取匯款現金表(已保護儲存格，僅T、U欄可填)'!B23</f>
        <v>0</v>
      </c>
      <c r="C23" s="27">
        <f>'114-1學生領取匯款現金表(已保護儲存格，僅T、U欄可填)'!C23</f>
        <v>0</v>
      </c>
      <c r="D23" s="43" t="str">
        <f>'114-1學生領取匯款現金表(已保護儲存格，僅T、U欄可填)'!D23</f>
        <v>18</v>
      </c>
      <c r="E23" s="29">
        <f>'114-1學生領取匯款現金表(已保護儲存格，僅T、U欄可填)'!E23</f>
        <v>0</v>
      </c>
      <c r="F23" s="29">
        <f>'114-1學生領取匯款現金表(已保護儲存格，僅T、U欄可填)'!F23</f>
        <v>0</v>
      </c>
      <c r="G23" s="29">
        <f>'114-1學生領取匯款現金表(已保護儲存格，僅T、U欄可填)'!G23</f>
        <v>0</v>
      </c>
      <c r="H23" s="29">
        <f>'114-1學生領取匯款現金表(已保護儲存格，僅T、U欄可填)'!H23</f>
        <v>0</v>
      </c>
      <c r="I23" s="29">
        <f>'114-1學生領取匯款現金表(已保護儲存格，僅T、U欄可填)'!I23</f>
        <v>0</v>
      </c>
      <c r="J23" s="29">
        <f>'114-1學生領取匯款現金表(已保護儲存格，僅T、U欄可填)'!J23</f>
        <v>0</v>
      </c>
      <c r="K23" s="29">
        <f>'114-1學生領取匯款現金表(已保護儲存格，僅T、U欄可填)'!K23</f>
        <v>0</v>
      </c>
      <c r="L23" s="29">
        <f>'114-1學生領取匯款現金表(已保護儲存格，僅T、U欄可填)'!L23</f>
        <v>0</v>
      </c>
      <c r="M23" s="29">
        <f>'114-1學生領取匯款現金表(已保護儲存格，僅T、U欄可填)'!M23</f>
        <v>0</v>
      </c>
      <c r="N23" s="29">
        <f>'114-1學生領取匯款現金表(已保護儲存格，僅T、U欄可填)'!N23</f>
        <v>0</v>
      </c>
      <c r="O23" s="29">
        <f>'114-1學生領取匯款現金表(已保護儲存格，僅T、U欄可填)'!O23</f>
        <v>0</v>
      </c>
      <c r="P23" s="29">
        <f>'114-1學生領取匯款現金表(已保護儲存格，僅T、U欄可填)'!P23</f>
        <v>0</v>
      </c>
      <c r="Q23" s="29">
        <f>'114-1學生領取匯款現金表(已保護儲存格，僅T、U欄可填)'!Q23</f>
        <v>0</v>
      </c>
      <c r="R23" s="29" t="str">
        <f>'114-1學生領取匯款現金表(已保護儲存格，僅T、U欄可填)'!R23</f>
        <v>7000021</v>
      </c>
      <c r="S23" s="29">
        <f>'114-1學生領取匯款現金表(已保護儲存格，僅T、U欄可填)'!S23</f>
        <v>0</v>
      </c>
      <c r="T23" s="16"/>
      <c r="U23" s="16"/>
      <c r="V23" s="31" t="str">
        <f>'114-1學生領取匯款現金表(已保護儲存格，僅T、U欄可填)'!V23</f>
        <v/>
      </c>
      <c r="W23" s="32"/>
    </row>
    <row r="24" spans="1:23" s="33" customFormat="1" ht="68.099999999999994" customHeight="1">
      <c r="A24" s="28" t="str">
        <f t="shared" si="0"/>
        <v>114學年度第二學期</v>
      </c>
      <c r="B24" s="27">
        <f>'114-1學生領取匯款現金表(已保護儲存格，僅T、U欄可填)'!B24</f>
        <v>0</v>
      </c>
      <c r="C24" s="27">
        <f>'114-1學生領取匯款現金表(已保護儲存格，僅T、U欄可填)'!C24</f>
        <v>0</v>
      </c>
      <c r="D24" s="43" t="str">
        <f>'114-1學生領取匯款現金表(已保護儲存格，僅T、U欄可填)'!D24</f>
        <v>19</v>
      </c>
      <c r="E24" s="29">
        <f>'114-1學生領取匯款現金表(已保護儲存格，僅T、U欄可填)'!E24</f>
        <v>0</v>
      </c>
      <c r="F24" s="29">
        <f>'114-1學生領取匯款現金表(已保護儲存格，僅T、U欄可填)'!F24</f>
        <v>0</v>
      </c>
      <c r="G24" s="29">
        <f>'114-1學生領取匯款現金表(已保護儲存格，僅T、U欄可填)'!G24</f>
        <v>0</v>
      </c>
      <c r="H24" s="29">
        <f>'114-1學生領取匯款現金表(已保護儲存格，僅T、U欄可填)'!H24</f>
        <v>0</v>
      </c>
      <c r="I24" s="29">
        <f>'114-1學生領取匯款現金表(已保護儲存格，僅T、U欄可填)'!I24</f>
        <v>0</v>
      </c>
      <c r="J24" s="29">
        <f>'114-1學生領取匯款現金表(已保護儲存格，僅T、U欄可填)'!J24</f>
        <v>0</v>
      </c>
      <c r="K24" s="29">
        <f>'114-1學生領取匯款現金表(已保護儲存格，僅T、U欄可填)'!K24</f>
        <v>0</v>
      </c>
      <c r="L24" s="29">
        <f>'114-1學生領取匯款現金表(已保護儲存格，僅T、U欄可填)'!L24</f>
        <v>0</v>
      </c>
      <c r="M24" s="29">
        <f>'114-1學生領取匯款現金表(已保護儲存格，僅T、U欄可填)'!M24</f>
        <v>0</v>
      </c>
      <c r="N24" s="29">
        <f>'114-1學生領取匯款現金表(已保護儲存格，僅T、U欄可填)'!N24</f>
        <v>0</v>
      </c>
      <c r="O24" s="29">
        <f>'114-1學生領取匯款現金表(已保護儲存格，僅T、U欄可填)'!O24</f>
        <v>0</v>
      </c>
      <c r="P24" s="29">
        <f>'114-1學生領取匯款現金表(已保護儲存格，僅T、U欄可填)'!P24</f>
        <v>0</v>
      </c>
      <c r="Q24" s="29">
        <f>'114-1學生領取匯款現金表(已保護儲存格，僅T、U欄可填)'!Q24</f>
        <v>0</v>
      </c>
      <c r="R24" s="29" t="str">
        <f>'114-1學生領取匯款現金表(已保護儲存格，僅T、U欄可填)'!R24</f>
        <v>7000021</v>
      </c>
      <c r="S24" s="29">
        <f>'114-1學生領取匯款現金表(已保護儲存格，僅T、U欄可填)'!S24</f>
        <v>0</v>
      </c>
      <c r="T24" s="16"/>
      <c r="U24" s="16"/>
      <c r="V24" s="31" t="str">
        <f>'114-1學生領取匯款現金表(已保護儲存格，僅T、U欄可填)'!V24</f>
        <v/>
      </c>
      <c r="W24" s="32"/>
    </row>
    <row r="25" spans="1:23" s="17" customFormat="1" ht="68.099999999999994" customHeight="1">
      <c r="A25" s="28" t="str">
        <f t="shared" si="0"/>
        <v>114學年度第二學期</v>
      </c>
      <c r="B25" s="27">
        <f>'114-1學生領取匯款現金表(已保護儲存格，僅T、U欄可填)'!B25</f>
        <v>0</v>
      </c>
      <c r="C25" s="27">
        <f>'114-1學生領取匯款現金表(已保護儲存格，僅T、U欄可填)'!C25</f>
        <v>0</v>
      </c>
      <c r="D25" s="43" t="str">
        <f>'114-1學生領取匯款現金表(已保護儲存格，僅T、U欄可填)'!D25</f>
        <v>20</v>
      </c>
      <c r="E25" s="29">
        <f>'114-1學生領取匯款現金表(已保護儲存格，僅T、U欄可填)'!E25</f>
        <v>0</v>
      </c>
      <c r="F25" s="29">
        <f>'114-1學生領取匯款現金表(已保護儲存格，僅T、U欄可填)'!F25</f>
        <v>0</v>
      </c>
      <c r="G25" s="29">
        <f>'114-1學生領取匯款現金表(已保護儲存格，僅T、U欄可填)'!G25</f>
        <v>0</v>
      </c>
      <c r="H25" s="29">
        <f>'114-1學生領取匯款現金表(已保護儲存格，僅T、U欄可填)'!H25</f>
        <v>0</v>
      </c>
      <c r="I25" s="29">
        <f>'114-1學生領取匯款現金表(已保護儲存格，僅T、U欄可填)'!I25</f>
        <v>0</v>
      </c>
      <c r="J25" s="29">
        <f>'114-1學生領取匯款現金表(已保護儲存格，僅T、U欄可填)'!J25</f>
        <v>0</v>
      </c>
      <c r="K25" s="29">
        <f>'114-1學生領取匯款現金表(已保護儲存格，僅T、U欄可填)'!K25</f>
        <v>0</v>
      </c>
      <c r="L25" s="29">
        <f>'114-1學生領取匯款現金表(已保護儲存格，僅T、U欄可填)'!L25</f>
        <v>0</v>
      </c>
      <c r="M25" s="29">
        <f>'114-1學生領取匯款現金表(已保護儲存格，僅T、U欄可填)'!M25</f>
        <v>0</v>
      </c>
      <c r="N25" s="29">
        <f>'114-1學生領取匯款現金表(已保護儲存格，僅T、U欄可填)'!N25</f>
        <v>0</v>
      </c>
      <c r="O25" s="29">
        <f>'114-1學生領取匯款現金表(已保護儲存格，僅T、U欄可填)'!O25</f>
        <v>0</v>
      </c>
      <c r="P25" s="29">
        <f>'114-1學生領取匯款現金表(已保護儲存格，僅T、U欄可填)'!P25</f>
        <v>0</v>
      </c>
      <c r="Q25" s="29">
        <f>'114-1學生領取匯款現金表(已保護儲存格，僅T、U欄可填)'!Q25</f>
        <v>0</v>
      </c>
      <c r="R25" s="29" t="str">
        <f>'114-1學生領取匯款現金表(已保護儲存格，僅T、U欄可填)'!R25</f>
        <v>7000021</v>
      </c>
      <c r="S25" s="29">
        <f>'114-1學生領取匯款現金表(已保護儲存格，僅T、U欄可填)'!S25</f>
        <v>0</v>
      </c>
      <c r="T25" s="16"/>
      <c r="U25" s="16"/>
      <c r="V25" s="31" t="str">
        <f>'114-1學生領取匯款現金表(已保護儲存格，僅T、U欄可填)'!V25</f>
        <v/>
      </c>
      <c r="W25" s="34"/>
    </row>
    <row r="26" spans="1:23" s="17" customFormat="1" ht="68.099999999999994" customHeight="1">
      <c r="A26" s="28" t="str">
        <f t="shared" si="0"/>
        <v>114學年度第二學期</v>
      </c>
      <c r="B26" s="27">
        <f>'114-1學生領取匯款現金表(已保護儲存格，僅T、U欄可填)'!B26</f>
        <v>0</v>
      </c>
      <c r="C26" s="27">
        <f>'114-1學生領取匯款現金表(已保護儲存格，僅T、U欄可填)'!C26</f>
        <v>0</v>
      </c>
      <c r="D26" s="43" t="str">
        <f>'114-1學生領取匯款現金表(已保護儲存格，僅T、U欄可填)'!D26</f>
        <v>21</v>
      </c>
      <c r="E26" s="29">
        <f>'114-1學生領取匯款現金表(已保護儲存格，僅T、U欄可填)'!E26</f>
        <v>0</v>
      </c>
      <c r="F26" s="29">
        <f>'114-1學生領取匯款現金表(已保護儲存格，僅T、U欄可填)'!F26</f>
        <v>0</v>
      </c>
      <c r="G26" s="29">
        <f>'114-1學生領取匯款現金表(已保護儲存格，僅T、U欄可填)'!G26</f>
        <v>0</v>
      </c>
      <c r="H26" s="29">
        <f>'114-1學生領取匯款現金表(已保護儲存格，僅T、U欄可填)'!H26</f>
        <v>0</v>
      </c>
      <c r="I26" s="29">
        <f>'114-1學生領取匯款現金表(已保護儲存格，僅T、U欄可填)'!I26</f>
        <v>0</v>
      </c>
      <c r="J26" s="29">
        <f>'114-1學生領取匯款現金表(已保護儲存格，僅T、U欄可填)'!J26</f>
        <v>0</v>
      </c>
      <c r="K26" s="29">
        <f>'114-1學生領取匯款現金表(已保護儲存格，僅T、U欄可填)'!K26</f>
        <v>0</v>
      </c>
      <c r="L26" s="29">
        <f>'114-1學生領取匯款現金表(已保護儲存格，僅T、U欄可填)'!L26</f>
        <v>0</v>
      </c>
      <c r="M26" s="29">
        <f>'114-1學生領取匯款現金表(已保護儲存格，僅T、U欄可填)'!M26</f>
        <v>0</v>
      </c>
      <c r="N26" s="29">
        <f>'114-1學生領取匯款現金表(已保護儲存格，僅T、U欄可填)'!N26</f>
        <v>0</v>
      </c>
      <c r="O26" s="29">
        <f>'114-1學生領取匯款現金表(已保護儲存格，僅T、U欄可填)'!O26</f>
        <v>0</v>
      </c>
      <c r="P26" s="29">
        <f>'114-1學生領取匯款現金表(已保護儲存格，僅T、U欄可填)'!P26</f>
        <v>0</v>
      </c>
      <c r="Q26" s="29">
        <f>'114-1學生領取匯款現金表(已保護儲存格，僅T、U欄可填)'!Q26</f>
        <v>0</v>
      </c>
      <c r="R26" s="29" t="str">
        <f>'114-1學生領取匯款現金表(已保護儲存格，僅T、U欄可填)'!R26</f>
        <v>7000021</v>
      </c>
      <c r="S26" s="29">
        <f>'114-1學生領取匯款現金表(已保護儲存格，僅T、U欄可填)'!S26</f>
        <v>0</v>
      </c>
      <c r="T26" s="16"/>
      <c r="U26" s="16"/>
      <c r="V26" s="31" t="str">
        <f>'114-1學生領取匯款現金表(已保護儲存格，僅T、U欄可填)'!V26</f>
        <v/>
      </c>
      <c r="W26" s="34"/>
    </row>
    <row r="27" spans="1:23" s="17" customFormat="1" ht="68.099999999999994" customHeight="1">
      <c r="A27" s="28" t="str">
        <f t="shared" si="0"/>
        <v>114學年度第二學期</v>
      </c>
      <c r="B27" s="27">
        <f>'114-1學生領取匯款現金表(已保護儲存格，僅T、U欄可填)'!B27</f>
        <v>0</v>
      </c>
      <c r="C27" s="27">
        <f>'114-1學生領取匯款現金表(已保護儲存格，僅T、U欄可填)'!C27</f>
        <v>0</v>
      </c>
      <c r="D27" s="43" t="str">
        <f>'114-1學生領取匯款現金表(已保護儲存格，僅T、U欄可填)'!D27</f>
        <v>22</v>
      </c>
      <c r="E27" s="29">
        <f>'114-1學生領取匯款現金表(已保護儲存格，僅T、U欄可填)'!E27</f>
        <v>0</v>
      </c>
      <c r="F27" s="29">
        <f>'114-1學生領取匯款現金表(已保護儲存格，僅T、U欄可填)'!F27</f>
        <v>0</v>
      </c>
      <c r="G27" s="29">
        <f>'114-1學生領取匯款現金表(已保護儲存格，僅T、U欄可填)'!G27</f>
        <v>0</v>
      </c>
      <c r="H27" s="29">
        <f>'114-1學生領取匯款現金表(已保護儲存格，僅T、U欄可填)'!H27</f>
        <v>0</v>
      </c>
      <c r="I27" s="29">
        <f>'114-1學生領取匯款現金表(已保護儲存格，僅T、U欄可填)'!I27</f>
        <v>0</v>
      </c>
      <c r="J27" s="29">
        <f>'114-1學生領取匯款現金表(已保護儲存格，僅T、U欄可填)'!J27</f>
        <v>0</v>
      </c>
      <c r="K27" s="29">
        <f>'114-1學生領取匯款現金表(已保護儲存格，僅T、U欄可填)'!K27</f>
        <v>0</v>
      </c>
      <c r="L27" s="29">
        <f>'114-1學生領取匯款現金表(已保護儲存格，僅T、U欄可填)'!L27</f>
        <v>0</v>
      </c>
      <c r="M27" s="29">
        <f>'114-1學生領取匯款現金表(已保護儲存格，僅T、U欄可填)'!M27</f>
        <v>0</v>
      </c>
      <c r="N27" s="29">
        <f>'114-1學生領取匯款現金表(已保護儲存格，僅T、U欄可填)'!N27</f>
        <v>0</v>
      </c>
      <c r="O27" s="29">
        <f>'114-1學生領取匯款現金表(已保護儲存格，僅T、U欄可填)'!O27</f>
        <v>0</v>
      </c>
      <c r="P27" s="29">
        <f>'114-1學生領取匯款現金表(已保護儲存格，僅T、U欄可填)'!P27</f>
        <v>0</v>
      </c>
      <c r="Q27" s="29">
        <f>'114-1學生領取匯款現金表(已保護儲存格，僅T、U欄可填)'!Q27</f>
        <v>0</v>
      </c>
      <c r="R27" s="29" t="str">
        <f>'114-1學生領取匯款現金表(已保護儲存格，僅T、U欄可填)'!R27</f>
        <v>7000021</v>
      </c>
      <c r="S27" s="29">
        <f>'114-1學生領取匯款現金表(已保護儲存格，僅T、U欄可填)'!S27</f>
        <v>0</v>
      </c>
      <c r="T27" s="16"/>
      <c r="U27" s="16"/>
      <c r="V27" s="31" t="str">
        <f>'114-1學生領取匯款現金表(已保護儲存格，僅T、U欄可填)'!V27</f>
        <v/>
      </c>
      <c r="W27" s="34"/>
    </row>
    <row r="28" spans="1:23" s="17" customFormat="1" ht="68.099999999999994" customHeight="1">
      <c r="A28" s="28" t="str">
        <f t="shared" si="0"/>
        <v>114學年度第二學期</v>
      </c>
      <c r="B28" s="27">
        <f>'114-1學生領取匯款現金表(已保護儲存格，僅T、U欄可填)'!B28</f>
        <v>0</v>
      </c>
      <c r="C28" s="27">
        <f>'114-1學生領取匯款現金表(已保護儲存格，僅T、U欄可填)'!C28</f>
        <v>0</v>
      </c>
      <c r="D28" s="43" t="str">
        <f>'114-1學生領取匯款現金表(已保護儲存格，僅T、U欄可填)'!D28</f>
        <v>23</v>
      </c>
      <c r="E28" s="29">
        <f>'114-1學生領取匯款現金表(已保護儲存格，僅T、U欄可填)'!E28</f>
        <v>0</v>
      </c>
      <c r="F28" s="29">
        <f>'114-1學生領取匯款現金表(已保護儲存格，僅T、U欄可填)'!F28</f>
        <v>0</v>
      </c>
      <c r="G28" s="29">
        <f>'114-1學生領取匯款現金表(已保護儲存格，僅T、U欄可填)'!G28</f>
        <v>0</v>
      </c>
      <c r="H28" s="29">
        <f>'114-1學生領取匯款現金表(已保護儲存格，僅T、U欄可填)'!H28</f>
        <v>0</v>
      </c>
      <c r="I28" s="29">
        <f>'114-1學生領取匯款現金表(已保護儲存格，僅T、U欄可填)'!I28</f>
        <v>0</v>
      </c>
      <c r="J28" s="29">
        <f>'114-1學生領取匯款現金表(已保護儲存格，僅T、U欄可填)'!J28</f>
        <v>0</v>
      </c>
      <c r="K28" s="29">
        <f>'114-1學生領取匯款現金表(已保護儲存格，僅T、U欄可填)'!K28</f>
        <v>0</v>
      </c>
      <c r="L28" s="29">
        <f>'114-1學生領取匯款現金表(已保護儲存格，僅T、U欄可填)'!L28</f>
        <v>0</v>
      </c>
      <c r="M28" s="29">
        <f>'114-1學生領取匯款現金表(已保護儲存格，僅T、U欄可填)'!M28</f>
        <v>0</v>
      </c>
      <c r="N28" s="29">
        <f>'114-1學生領取匯款現金表(已保護儲存格，僅T、U欄可填)'!N28</f>
        <v>0</v>
      </c>
      <c r="O28" s="29">
        <f>'114-1學生領取匯款現金表(已保護儲存格，僅T、U欄可填)'!O28</f>
        <v>0</v>
      </c>
      <c r="P28" s="29">
        <f>'114-1學生領取匯款現金表(已保護儲存格，僅T、U欄可填)'!P28</f>
        <v>0</v>
      </c>
      <c r="Q28" s="29">
        <f>'114-1學生領取匯款現金表(已保護儲存格，僅T、U欄可填)'!Q28</f>
        <v>0</v>
      </c>
      <c r="R28" s="29" t="str">
        <f>'114-1學生領取匯款現金表(已保護儲存格，僅T、U欄可填)'!R28</f>
        <v>7000021</v>
      </c>
      <c r="S28" s="29">
        <f>'114-1學生領取匯款現金表(已保護儲存格，僅T、U欄可填)'!S28</f>
        <v>0</v>
      </c>
      <c r="T28" s="16"/>
      <c r="U28" s="16"/>
      <c r="V28" s="31" t="str">
        <f>'114-1學生領取匯款現金表(已保護儲存格，僅T、U欄可填)'!V28</f>
        <v/>
      </c>
      <c r="W28" s="34"/>
    </row>
    <row r="29" spans="1:23" s="17" customFormat="1" ht="68.099999999999994" customHeight="1">
      <c r="A29" s="28" t="str">
        <f t="shared" si="0"/>
        <v>114學年度第二學期</v>
      </c>
      <c r="B29" s="27">
        <f>'114-1學生領取匯款現金表(已保護儲存格，僅T、U欄可填)'!B29</f>
        <v>0</v>
      </c>
      <c r="C29" s="27">
        <f>'114-1學生領取匯款現金表(已保護儲存格，僅T、U欄可填)'!C29</f>
        <v>0</v>
      </c>
      <c r="D29" s="43" t="str">
        <f>'114-1學生領取匯款現金表(已保護儲存格，僅T、U欄可填)'!D29</f>
        <v>24</v>
      </c>
      <c r="E29" s="29">
        <f>'114-1學生領取匯款現金表(已保護儲存格，僅T、U欄可填)'!E29</f>
        <v>0</v>
      </c>
      <c r="F29" s="29">
        <f>'114-1學生領取匯款現金表(已保護儲存格，僅T、U欄可填)'!F29</f>
        <v>0</v>
      </c>
      <c r="G29" s="29">
        <f>'114-1學生領取匯款現金表(已保護儲存格，僅T、U欄可填)'!G29</f>
        <v>0</v>
      </c>
      <c r="H29" s="29">
        <f>'114-1學生領取匯款現金表(已保護儲存格，僅T、U欄可填)'!H29</f>
        <v>0</v>
      </c>
      <c r="I29" s="29">
        <f>'114-1學生領取匯款現金表(已保護儲存格，僅T、U欄可填)'!I29</f>
        <v>0</v>
      </c>
      <c r="J29" s="29">
        <f>'114-1學生領取匯款現金表(已保護儲存格，僅T、U欄可填)'!J29</f>
        <v>0</v>
      </c>
      <c r="K29" s="29">
        <f>'114-1學生領取匯款現金表(已保護儲存格，僅T、U欄可填)'!K29</f>
        <v>0</v>
      </c>
      <c r="L29" s="29">
        <f>'114-1學生領取匯款現金表(已保護儲存格，僅T、U欄可填)'!L29</f>
        <v>0</v>
      </c>
      <c r="M29" s="29">
        <f>'114-1學生領取匯款現金表(已保護儲存格，僅T、U欄可填)'!M29</f>
        <v>0</v>
      </c>
      <c r="N29" s="29">
        <f>'114-1學生領取匯款現金表(已保護儲存格，僅T、U欄可填)'!N29</f>
        <v>0</v>
      </c>
      <c r="O29" s="29">
        <f>'114-1學生領取匯款現金表(已保護儲存格，僅T、U欄可填)'!O29</f>
        <v>0</v>
      </c>
      <c r="P29" s="29">
        <f>'114-1學生領取匯款現金表(已保護儲存格，僅T、U欄可填)'!P29</f>
        <v>0</v>
      </c>
      <c r="Q29" s="29">
        <f>'114-1學生領取匯款現金表(已保護儲存格，僅T、U欄可填)'!Q29</f>
        <v>0</v>
      </c>
      <c r="R29" s="29" t="str">
        <f>'114-1學生領取匯款現金表(已保護儲存格，僅T、U欄可填)'!R29</f>
        <v>7000021</v>
      </c>
      <c r="S29" s="29">
        <f>'114-1學生領取匯款現金表(已保護儲存格，僅T、U欄可填)'!S29</f>
        <v>0</v>
      </c>
      <c r="T29" s="16"/>
      <c r="U29" s="16"/>
      <c r="V29" s="31" t="str">
        <f>'114-1學生領取匯款現金表(已保護儲存格，僅T、U欄可填)'!V29</f>
        <v/>
      </c>
      <c r="W29" s="34"/>
    </row>
    <row r="30" spans="1:23" s="17" customFormat="1" ht="68.099999999999994" customHeight="1">
      <c r="A30" s="28" t="str">
        <f t="shared" si="0"/>
        <v>114學年度第二學期</v>
      </c>
      <c r="B30" s="27">
        <f>'114-1學生領取匯款現金表(已保護儲存格，僅T、U欄可填)'!B30</f>
        <v>0</v>
      </c>
      <c r="C30" s="27">
        <f>'114-1學生領取匯款現金表(已保護儲存格，僅T、U欄可填)'!C30</f>
        <v>0</v>
      </c>
      <c r="D30" s="43" t="str">
        <f>'114-1學生領取匯款現金表(已保護儲存格，僅T、U欄可填)'!D30</f>
        <v>25</v>
      </c>
      <c r="E30" s="29">
        <f>'114-1學生領取匯款現金表(已保護儲存格，僅T、U欄可填)'!E30</f>
        <v>0</v>
      </c>
      <c r="F30" s="29">
        <f>'114-1學生領取匯款現金表(已保護儲存格，僅T、U欄可填)'!F30</f>
        <v>0</v>
      </c>
      <c r="G30" s="29">
        <f>'114-1學生領取匯款現金表(已保護儲存格，僅T、U欄可填)'!G30</f>
        <v>0</v>
      </c>
      <c r="H30" s="29">
        <f>'114-1學生領取匯款現金表(已保護儲存格，僅T、U欄可填)'!H30</f>
        <v>0</v>
      </c>
      <c r="I30" s="29">
        <f>'114-1學生領取匯款現金表(已保護儲存格，僅T、U欄可填)'!I30</f>
        <v>0</v>
      </c>
      <c r="J30" s="29">
        <f>'114-1學生領取匯款現金表(已保護儲存格，僅T、U欄可填)'!J30</f>
        <v>0</v>
      </c>
      <c r="K30" s="29">
        <f>'114-1學生領取匯款現金表(已保護儲存格，僅T、U欄可填)'!K30</f>
        <v>0</v>
      </c>
      <c r="L30" s="29">
        <f>'114-1學生領取匯款現金表(已保護儲存格，僅T、U欄可填)'!L30</f>
        <v>0</v>
      </c>
      <c r="M30" s="29">
        <f>'114-1學生領取匯款現金表(已保護儲存格，僅T、U欄可填)'!M30</f>
        <v>0</v>
      </c>
      <c r="N30" s="29">
        <f>'114-1學生領取匯款現金表(已保護儲存格，僅T、U欄可填)'!N30</f>
        <v>0</v>
      </c>
      <c r="O30" s="29">
        <f>'114-1學生領取匯款現金表(已保護儲存格，僅T、U欄可填)'!O30</f>
        <v>0</v>
      </c>
      <c r="P30" s="29">
        <f>'114-1學生領取匯款現金表(已保護儲存格，僅T、U欄可填)'!P30</f>
        <v>0</v>
      </c>
      <c r="Q30" s="29">
        <f>'114-1學生領取匯款現金表(已保護儲存格，僅T、U欄可填)'!Q30</f>
        <v>0</v>
      </c>
      <c r="R30" s="29" t="str">
        <f>'114-1學生領取匯款現金表(已保護儲存格，僅T、U欄可填)'!R30</f>
        <v>7000021</v>
      </c>
      <c r="S30" s="29">
        <f>'114-1學生領取匯款現金表(已保護儲存格，僅T、U欄可填)'!S30</f>
        <v>0</v>
      </c>
      <c r="T30" s="16"/>
      <c r="U30" s="16"/>
      <c r="V30" s="31" t="str">
        <f>'114-1學生領取匯款現金表(已保護儲存格，僅T、U欄可填)'!V30</f>
        <v/>
      </c>
      <c r="W30" s="34"/>
    </row>
    <row r="31" spans="1:23" s="17" customFormat="1" ht="68.099999999999994" customHeight="1">
      <c r="A31" s="28" t="str">
        <f t="shared" si="0"/>
        <v>114學年度第二學期</v>
      </c>
      <c r="B31" s="27">
        <f>'114-1學生領取匯款現金表(已保護儲存格，僅T、U欄可填)'!B31</f>
        <v>0</v>
      </c>
      <c r="C31" s="27">
        <f>'114-1學生領取匯款現金表(已保護儲存格，僅T、U欄可填)'!C31</f>
        <v>0</v>
      </c>
      <c r="D31" s="43" t="str">
        <f>'114-1學生領取匯款現金表(已保護儲存格，僅T、U欄可填)'!D31</f>
        <v>26</v>
      </c>
      <c r="E31" s="29">
        <f>'114-1學生領取匯款現金表(已保護儲存格，僅T、U欄可填)'!E31</f>
        <v>0</v>
      </c>
      <c r="F31" s="29">
        <f>'114-1學生領取匯款現金表(已保護儲存格，僅T、U欄可填)'!F31</f>
        <v>0</v>
      </c>
      <c r="G31" s="29">
        <f>'114-1學生領取匯款現金表(已保護儲存格，僅T、U欄可填)'!G31</f>
        <v>0</v>
      </c>
      <c r="H31" s="29">
        <f>'114-1學生領取匯款現金表(已保護儲存格，僅T、U欄可填)'!H31</f>
        <v>0</v>
      </c>
      <c r="I31" s="29">
        <f>'114-1學生領取匯款現金表(已保護儲存格，僅T、U欄可填)'!I31</f>
        <v>0</v>
      </c>
      <c r="J31" s="29">
        <f>'114-1學生領取匯款現金表(已保護儲存格，僅T、U欄可填)'!J31</f>
        <v>0</v>
      </c>
      <c r="K31" s="29">
        <f>'114-1學生領取匯款現金表(已保護儲存格，僅T、U欄可填)'!K31</f>
        <v>0</v>
      </c>
      <c r="L31" s="29">
        <f>'114-1學生領取匯款現金表(已保護儲存格，僅T、U欄可填)'!L31</f>
        <v>0</v>
      </c>
      <c r="M31" s="29">
        <f>'114-1學生領取匯款現金表(已保護儲存格，僅T、U欄可填)'!M31</f>
        <v>0</v>
      </c>
      <c r="N31" s="29">
        <f>'114-1學生領取匯款現金表(已保護儲存格，僅T、U欄可填)'!N31</f>
        <v>0</v>
      </c>
      <c r="O31" s="29">
        <f>'114-1學生領取匯款現金表(已保護儲存格，僅T、U欄可填)'!O31</f>
        <v>0</v>
      </c>
      <c r="P31" s="29">
        <f>'114-1學生領取匯款現金表(已保護儲存格，僅T、U欄可填)'!P31</f>
        <v>0</v>
      </c>
      <c r="Q31" s="29">
        <f>'114-1學生領取匯款現金表(已保護儲存格，僅T、U欄可填)'!Q31</f>
        <v>0</v>
      </c>
      <c r="R31" s="29" t="str">
        <f>'114-1學生領取匯款現金表(已保護儲存格，僅T、U欄可填)'!R31</f>
        <v>7000021</v>
      </c>
      <c r="S31" s="29">
        <f>'114-1學生領取匯款現金表(已保護儲存格，僅T、U欄可填)'!S31</f>
        <v>0</v>
      </c>
      <c r="T31" s="16"/>
      <c r="U31" s="16"/>
      <c r="V31" s="31" t="str">
        <f>'114-1學生領取匯款現金表(已保護儲存格，僅T、U欄可填)'!V31</f>
        <v/>
      </c>
      <c r="W31" s="34"/>
    </row>
    <row r="32" spans="1:23" s="17" customFormat="1" ht="68.099999999999994" customHeight="1">
      <c r="A32" s="28" t="str">
        <f t="shared" si="0"/>
        <v>114學年度第二學期</v>
      </c>
      <c r="B32" s="27">
        <f>'114-1學生領取匯款現金表(已保護儲存格，僅T、U欄可填)'!B32</f>
        <v>0</v>
      </c>
      <c r="C32" s="27">
        <f>'114-1學生領取匯款現金表(已保護儲存格，僅T、U欄可填)'!C32</f>
        <v>0</v>
      </c>
      <c r="D32" s="43" t="str">
        <f>'114-1學生領取匯款現金表(已保護儲存格，僅T、U欄可填)'!D32</f>
        <v>27</v>
      </c>
      <c r="E32" s="29">
        <f>'114-1學生領取匯款現金表(已保護儲存格，僅T、U欄可填)'!E32</f>
        <v>0</v>
      </c>
      <c r="F32" s="29">
        <f>'114-1學生領取匯款現金表(已保護儲存格，僅T、U欄可填)'!F32</f>
        <v>0</v>
      </c>
      <c r="G32" s="29">
        <f>'114-1學生領取匯款現金表(已保護儲存格，僅T、U欄可填)'!G32</f>
        <v>0</v>
      </c>
      <c r="H32" s="29">
        <f>'114-1學生領取匯款現金表(已保護儲存格，僅T、U欄可填)'!H32</f>
        <v>0</v>
      </c>
      <c r="I32" s="29">
        <f>'114-1學生領取匯款現金表(已保護儲存格，僅T、U欄可填)'!I32</f>
        <v>0</v>
      </c>
      <c r="J32" s="29">
        <f>'114-1學生領取匯款現金表(已保護儲存格，僅T、U欄可填)'!J32</f>
        <v>0</v>
      </c>
      <c r="K32" s="29">
        <f>'114-1學生領取匯款現金表(已保護儲存格，僅T、U欄可填)'!K32</f>
        <v>0</v>
      </c>
      <c r="L32" s="29">
        <f>'114-1學生領取匯款現金表(已保護儲存格，僅T、U欄可填)'!L32</f>
        <v>0</v>
      </c>
      <c r="M32" s="29">
        <f>'114-1學生領取匯款現金表(已保護儲存格，僅T、U欄可填)'!M32</f>
        <v>0</v>
      </c>
      <c r="N32" s="29">
        <f>'114-1學生領取匯款現金表(已保護儲存格，僅T、U欄可填)'!N32</f>
        <v>0</v>
      </c>
      <c r="O32" s="29">
        <f>'114-1學生領取匯款現金表(已保護儲存格，僅T、U欄可填)'!O32</f>
        <v>0</v>
      </c>
      <c r="P32" s="29">
        <f>'114-1學生領取匯款現金表(已保護儲存格，僅T、U欄可填)'!P32</f>
        <v>0</v>
      </c>
      <c r="Q32" s="29">
        <f>'114-1學生領取匯款現金表(已保護儲存格，僅T、U欄可填)'!Q32</f>
        <v>0</v>
      </c>
      <c r="R32" s="29" t="str">
        <f>'114-1學生領取匯款現金表(已保護儲存格，僅T、U欄可填)'!R32</f>
        <v>7000021</v>
      </c>
      <c r="S32" s="29">
        <f>'114-1學生領取匯款現金表(已保護儲存格，僅T、U欄可填)'!S32</f>
        <v>0</v>
      </c>
      <c r="T32" s="16"/>
      <c r="U32" s="16"/>
      <c r="V32" s="31" t="str">
        <f>'114-1學生領取匯款現金表(已保護儲存格，僅T、U欄可填)'!V32</f>
        <v/>
      </c>
      <c r="W32" s="34"/>
    </row>
    <row r="33" spans="1:23" s="17" customFormat="1" ht="68.099999999999994" customHeight="1">
      <c r="A33" s="28" t="str">
        <f t="shared" si="0"/>
        <v>114學年度第二學期</v>
      </c>
      <c r="B33" s="27">
        <f>'114-1學生領取匯款現金表(已保護儲存格，僅T、U欄可填)'!B33</f>
        <v>0</v>
      </c>
      <c r="C33" s="27">
        <f>'114-1學生領取匯款現金表(已保護儲存格，僅T、U欄可填)'!C33</f>
        <v>0</v>
      </c>
      <c r="D33" s="43" t="str">
        <f>'114-1學生領取匯款現金表(已保護儲存格，僅T、U欄可填)'!D33</f>
        <v>28</v>
      </c>
      <c r="E33" s="29">
        <f>'114-1學生領取匯款現金表(已保護儲存格，僅T、U欄可填)'!E33</f>
        <v>0</v>
      </c>
      <c r="F33" s="29">
        <f>'114-1學生領取匯款現金表(已保護儲存格，僅T、U欄可填)'!F33</f>
        <v>0</v>
      </c>
      <c r="G33" s="29">
        <f>'114-1學生領取匯款現金表(已保護儲存格，僅T、U欄可填)'!G33</f>
        <v>0</v>
      </c>
      <c r="H33" s="29">
        <f>'114-1學生領取匯款現金表(已保護儲存格，僅T、U欄可填)'!H33</f>
        <v>0</v>
      </c>
      <c r="I33" s="29">
        <f>'114-1學生領取匯款現金表(已保護儲存格，僅T、U欄可填)'!I33</f>
        <v>0</v>
      </c>
      <c r="J33" s="29">
        <f>'114-1學生領取匯款現金表(已保護儲存格，僅T、U欄可填)'!J33</f>
        <v>0</v>
      </c>
      <c r="K33" s="29">
        <f>'114-1學生領取匯款現金表(已保護儲存格，僅T、U欄可填)'!K33</f>
        <v>0</v>
      </c>
      <c r="L33" s="29">
        <f>'114-1學生領取匯款現金表(已保護儲存格，僅T、U欄可填)'!L33</f>
        <v>0</v>
      </c>
      <c r="M33" s="29">
        <f>'114-1學生領取匯款現金表(已保護儲存格，僅T、U欄可填)'!M33</f>
        <v>0</v>
      </c>
      <c r="N33" s="29">
        <f>'114-1學生領取匯款現金表(已保護儲存格，僅T、U欄可填)'!N33</f>
        <v>0</v>
      </c>
      <c r="O33" s="29">
        <f>'114-1學生領取匯款現金表(已保護儲存格，僅T、U欄可填)'!O33</f>
        <v>0</v>
      </c>
      <c r="P33" s="29">
        <f>'114-1學生領取匯款現金表(已保護儲存格，僅T、U欄可填)'!P33</f>
        <v>0</v>
      </c>
      <c r="Q33" s="29">
        <f>'114-1學生領取匯款現金表(已保護儲存格，僅T、U欄可填)'!Q33</f>
        <v>0</v>
      </c>
      <c r="R33" s="29" t="str">
        <f>'114-1學生領取匯款現金表(已保護儲存格，僅T、U欄可填)'!R33</f>
        <v>7000021</v>
      </c>
      <c r="S33" s="29">
        <f>'114-1學生領取匯款現金表(已保護儲存格，僅T、U欄可填)'!S33</f>
        <v>0</v>
      </c>
      <c r="T33" s="16"/>
      <c r="U33" s="16"/>
      <c r="V33" s="31" t="str">
        <f>'114-1學生領取匯款現金表(已保護儲存格，僅T、U欄可填)'!V33</f>
        <v/>
      </c>
      <c r="W33" s="34"/>
    </row>
    <row r="34" spans="1:23" s="17" customFormat="1" ht="68.099999999999994" customHeight="1">
      <c r="A34" s="28" t="str">
        <f t="shared" si="0"/>
        <v>114學年度第二學期</v>
      </c>
      <c r="B34" s="27">
        <f>'114-1學生領取匯款現金表(已保護儲存格，僅T、U欄可填)'!B34</f>
        <v>0</v>
      </c>
      <c r="C34" s="27">
        <f>'114-1學生領取匯款現金表(已保護儲存格，僅T、U欄可填)'!C34</f>
        <v>0</v>
      </c>
      <c r="D34" s="43" t="str">
        <f>'114-1學生領取匯款現金表(已保護儲存格，僅T、U欄可填)'!D34</f>
        <v>29</v>
      </c>
      <c r="E34" s="29">
        <f>'114-1學生領取匯款現金表(已保護儲存格，僅T、U欄可填)'!E34</f>
        <v>0</v>
      </c>
      <c r="F34" s="29">
        <f>'114-1學生領取匯款現金表(已保護儲存格，僅T、U欄可填)'!F34</f>
        <v>0</v>
      </c>
      <c r="G34" s="29">
        <f>'114-1學生領取匯款現金表(已保護儲存格，僅T、U欄可填)'!G34</f>
        <v>0</v>
      </c>
      <c r="H34" s="29">
        <f>'114-1學生領取匯款現金表(已保護儲存格，僅T、U欄可填)'!H34</f>
        <v>0</v>
      </c>
      <c r="I34" s="29">
        <f>'114-1學生領取匯款現金表(已保護儲存格，僅T、U欄可填)'!I34</f>
        <v>0</v>
      </c>
      <c r="J34" s="29">
        <f>'114-1學生領取匯款現金表(已保護儲存格，僅T、U欄可填)'!J34</f>
        <v>0</v>
      </c>
      <c r="K34" s="29">
        <f>'114-1學生領取匯款現金表(已保護儲存格，僅T、U欄可填)'!K34</f>
        <v>0</v>
      </c>
      <c r="L34" s="29">
        <f>'114-1學生領取匯款現金表(已保護儲存格，僅T、U欄可填)'!L34</f>
        <v>0</v>
      </c>
      <c r="M34" s="29">
        <f>'114-1學生領取匯款現金表(已保護儲存格，僅T、U欄可填)'!M34</f>
        <v>0</v>
      </c>
      <c r="N34" s="29">
        <f>'114-1學生領取匯款現金表(已保護儲存格，僅T、U欄可填)'!N34</f>
        <v>0</v>
      </c>
      <c r="O34" s="29">
        <f>'114-1學生領取匯款現金表(已保護儲存格，僅T、U欄可填)'!O34</f>
        <v>0</v>
      </c>
      <c r="P34" s="29">
        <f>'114-1學生領取匯款現金表(已保護儲存格，僅T、U欄可填)'!P34</f>
        <v>0</v>
      </c>
      <c r="Q34" s="29">
        <f>'114-1學生領取匯款現金表(已保護儲存格，僅T、U欄可填)'!Q34</f>
        <v>0</v>
      </c>
      <c r="R34" s="29" t="str">
        <f>'114-1學生領取匯款現金表(已保護儲存格，僅T、U欄可填)'!R34</f>
        <v>7000021</v>
      </c>
      <c r="S34" s="29">
        <f>'114-1學生領取匯款現金表(已保護儲存格，僅T、U欄可填)'!S34</f>
        <v>0</v>
      </c>
      <c r="T34" s="16"/>
      <c r="U34" s="16"/>
      <c r="V34" s="31" t="str">
        <f>'114-1學生領取匯款現金表(已保護儲存格，僅T、U欄可填)'!V34</f>
        <v/>
      </c>
      <c r="W34" s="34"/>
    </row>
    <row r="35" spans="1:23" s="17" customFormat="1" ht="68.099999999999994" customHeight="1">
      <c r="A35" s="28" t="str">
        <f t="shared" si="0"/>
        <v>114學年度第二學期</v>
      </c>
      <c r="B35" s="27">
        <f>'114-1學生領取匯款現金表(已保護儲存格，僅T、U欄可填)'!B35</f>
        <v>0</v>
      </c>
      <c r="C35" s="27">
        <f>'114-1學生領取匯款現金表(已保護儲存格，僅T、U欄可填)'!C35</f>
        <v>0</v>
      </c>
      <c r="D35" s="43" t="str">
        <f>'114-1學生領取匯款現金表(已保護儲存格，僅T、U欄可填)'!D35</f>
        <v>30</v>
      </c>
      <c r="E35" s="29">
        <f>'114-1學生領取匯款現金表(已保護儲存格，僅T、U欄可填)'!E35</f>
        <v>0</v>
      </c>
      <c r="F35" s="29">
        <f>'114-1學生領取匯款現金表(已保護儲存格，僅T、U欄可填)'!F35</f>
        <v>0</v>
      </c>
      <c r="G35" s="29">
        <f>'114-1學生領取匯款現金表(已保護儲存格，僅T、U欄可填)'!G35</f>
        <v>0</v>
      </c>
      <c r="H35" s="29">
        <f>'114-1學生領取匯款現金表(已保護儲存格，僅T、U欄可填)'!H35</f>
        <v>0</v>
      </c>
      <c r="I35" s="29">
        <f>'114-1學生領取匯款現金表(已保護儲存格，僅T、U欄可填)'!I35</f>
        <v>0</v>
      </c>
      <c r="J35" s="29">
        <f>'114-1學生領取匯款現金表(已保護儲存格，僅T、U欄可填)'!J35</f>
        <v>0</v>
      </c>
      <c r="K35" s="29">
        <f>'114-1學生領取匯款現金表(已保護儲存格，僅T、U欄可填)'!K35</f>
        <v>0</v>
      </c>
      <c r="L35" s="29">
        <f>'114-1學生領取匯款現金表(已保護儲存格，僅T、U欄可填)'!L35</f>
        <v>0</v>
      </c>
      <c r="M35" s="29">
        <f>'114-1學生領取匯款現金表(已保護儲存格，僅T、U欄可填)'!M35</f>
        <v>0</v>
      </c>
      <c r="N35" s="29">
        <f>'114-1學生領取匯款現金表(已保護儲存格，僅T、U欄可填)'!N35</f>
        <v>0</v>
      </c>
      <c r="O35" s="29">
        <f>'114-1學生領取匯款現金表(已保護儲存格，僅T、U欄可填)'!O35</f>
        <v>0</v>
      </c>
      <c r="P35" s="29">
        <f>'114-1學生領取匯款現金表(已保護儲存格，僅T、U欄可填)'!P35</f>
        <v>0</v>
      </c>
      <c r="Q35" s="29">
        <f>'114-1學生領取匯款現金表(已保護儲存格，僅T、U欄可填)'!Q35</f>
        <v>0</v>
      </c>
      <c r="R35" s="29" t="str">
        <f>'114-1學生領取匯款現金表(已保護儲存格，僅T、U欄可填)'!R35</f>
        <v>7000021</v>
      </c>
      <c r="S35" s="29">
        <f>'114-1學生領取匯款現金表(已保護儲存格，僅T、U欄可填)'!S35</f>
        <v>0</v>
      </c>
      <c r="T35" s="16"/>
      <c r="U35" s="16"/>
      <c r="V35" s="31" t="str">
        <f>'114-1學生領取匯款現金表(已保護儲存格，僅T、U欄可填)'!V35</f>
        <v/>
      </c>
      <c r="W35" s="34"/>
    </row>
    <row r="36" spans="1:23" s="17" customFormat="1" ht="68.099999999999994" customHeight="1">
      <c r="A36" s="28" t="str">
        <f t="shared" si="0"/>
        <v>114學年度第二學期</v>
      </c>
      <c r="B36" s="27">
        <f>'114-1學生領取匯款現金表(已保護儲存格，僅T、U欄可填)'!B36</f>
        <v>0</v>
      </c>
      <c r="C36" s="27">
        <f>'114-1學生領取匯款現金表(已保護儲存格，僅T、U欄可填)'!C36</f>
        <v>0</v>
      </c>
      <c r="D36" s="43" t="str">
        <f>'114-1學生領取匯款現金表(已保護儲存格，僅T、U欄可填)'!D36</f>
        <v>31</v>
      </c>
      <c r="E36" s="29">
        <f>'114-1學生領取匯款現金表(已保護儲存格，僅T、U欄可填)'!E36</f>
        <v>0</v>
      </c>
      <c r="F36" s="29">
        <f>'114-1學生領取匯款現金表(已保護儲存格，僅T、U欄可填)'!F36</f>
        <v>0</v>
      </c>
      <c r="G36" s="29">
        <f>'114-1學生領取匯款現金表(已保護儲存格，僅T、U欄可填)'!G36</f>
        <v>0</v>
      </c>
      <c r="H36" s="29">
        <f>'114-1學生領取匯款現金表(已保護儲存格，僅T、U欄可填)'!H36</f>
        <v>0</v>
      </c>
      <c r="I36" s="29">
        <f>'114-1學生領取匯款現金表(已保護儲存格，僅T、U欄可填)'!I36</f>
        <v>0</v>
      </c>
      <c r="J36" s="29">
        <f>'114-1學生領取匯款現金表(已保護儲存格，僅T、U欄可填)'!J36</f>
        <v>0</v>
      </c>
      <c r="K36" s="29">
        <f>'114-1學生領取匯款現金表(已保護儲存格，僅T、U欄可填)'!K36</f>
        <v>0</v>
      </c>
      <c r="L36" s="29">
        <f>'114-1學生領取匯款現金表(已保護儲存格，僅T、U欄可填)'!L36</f>
        <v>0</v>
      </c>
      <c r="M36" s="29">
        <f>'114-1學生領取匯款現金表(已保護儲存格，僅T、U欄可填)'!M36</f>
        <v>0</v>
      </c>
      <c r="N36" s="29">
        <f>'114-1學生領取匯款現金表(已保護儲存格，僅T、U欄可填)'!N36</f>
        <v>0</v>
      </c>
      <c r="O36" s="29">
        <f>'114-1學生領取匯款現金表(已保護儲存格，僅T、U欄可填)'!O36</f>
        <v>0</v>
      </c>
      <c r="P36" s="29">
        <f>'114-1學生領取匯款現金表(已保護儲存格，僅T、U欄可填)'!P36</f>
        <v>0</v>
      </c>
      <c r="Q36" s="29">
        <f>'114-1學生領取匯款現金表(已保護儲存格，僅T、U欄可填)'!Q36</f>
        <v>0</v>
      </c>
      <c r="R36" s="29" t="str">
        <f>'114-1學生領取匯款現金表(已保護儲存格，僅T、U欄可填)'!R36</f>
        <v>7000021</v>
      </c>
      <c r="S36" s="29">
        <f>'114-1學生領取匯款現金表(已保護儲存格，僅T、U欄可填)'!S36</f>
        <v>0</v>
      </c>
      <c r="T36" s="16"/>
      <c r="U36" s="16"/>
      <c r="V36" s="31" t="str">
        <f>'114-1學生領取匯款現金表(已保護儲存格，僅T、U欄可填)'!V36</f>
        <v/>
      </c>
      <c r="W36" s="34"/>
    </row>
    <row r="37" spans="1:23" s="17" customFormat="1" ht="68.099999999999994" customHeight="1">
      <c r="A37" s="28" t="str">
        <f t="shared" si="0"/>
        <v>114學年度第二學期</v>
      </c>
      <c r="B37" s="27">
        <f>'114-1學生領取匯款現金表(已保護儲存格，僅T、U欄可填)'!B37</f>
        <v>0</v>
      </c>
      <c r="C37" s="27">
        <f>'114-1學生領取匯款現金表(已保護儲存格，僅T、U欄可填)'!C37</f>
        <v>0</v>
      </c>
      <c r="D37" s="43" t="str">
        <f>'114-1學生領取匯款現金表(已保護儲存格，僅T、U欄可填)'!D37</f>
        <v>32</v>
      </c>
      <c r="E37" s="29">
        <f>'114-1學生領取匯款現金表(已保護儲存格，僅T、U欄可填)'!E37</f>
        <v>0</v>
      </c>
      <c r="F37" s="29">
        <f>'114-1學生領取匯款現金表(已保護儲存格，僅T、U欄可填)'!F37</f>
        <v>0</v>
      </c>
      <c r="G37" s="29">
        <f>'114-1學生領取匯款現金表(已保護儲存格，僅T、U欄可填)'!G37</f>
        <v>0</v>
      </c>
      <c r="H37" s="29">
        <f>'114-1學生領取匯款現金表(已保護儲存格，僅T、U欄可填)'!H37</f>
        <v>0</v>
      </c>
      <c r="I37" s="29">
        <f>'114-1學生領取匯款現金表(已保護儲存格，僅T、U欄可填)'!I37</f>
        <v>0</v>
      </c>
      <c r="J37" s="29">
        <f>'114-1學生領取匯款現金表(已保護儲存格，僅T、U欄可填)'!J37</f>
        <v>0</v>
      </c>
      <c r="K37" s="29">
        <f>'114-1學生領取匯款現金表(已保護儲存格，僅T、U欄可填)'!K37</f>
        <v>0</v>
      </c>
      <c r="L37" s="29">
        <f>'114-1學生領取匯款現金表(已保護儲存格，僅T、U欄可填)'!L37</f>
        <v>0</v>
      </c>
      <c r="M37" s="29">
        <f>'114-1學生領取匯款現金表(已保護儲存格，僅T、U欄可填)'!M37</f>
        <v>0</v>
      </c>
      <c r="N37" s="29">
        <f>'114-1學生領取匯款現金表(已保護儲存格，僅T、U欄可填)'!N37</f>
        <v>0</v>
      </c>
      <c r="O37" s="29">
        <f>'114-1學生領取匯款現金表(已保護儲存格，僅T、U欄可填)'!O37</f>
        <v>0</v>
      </c>
      <c r="P37" s="29">
        <f>'114-1學生領取匯款現金表(已保護儲存格，僅T、U欄可填)'!P37</f>
        <v>0</v>
      </c>
      <c r="Q37" s="29">
        <f>'114-1學生領取匯款現金表(已保護儲存格，僅T、U欄可填)'!Q37</f>
        <v>0</v>
      </c>
      <c r="R37" s="29" t="str">
        <f>'114-1學生領取匯款現金表(已保護儲存格，僅T、U欄可填)'!R37</f>
        <v>7000021</v>
      </c>
      <c r="S37" s="29">
        <f>'114-1學生領取匯款現金表(已保護儲存格，僅T、U欄可填)'!S37</f>
        <v>0</v>
      </c>
      <c r="T37" s="16"/>
      <c r="U37" s="16"/>
      <c r="V37" s="31" t="str">
        <f>'114-1學生領取匯款現金表(已保護儲存格，僅T、U欄可填)'!V37</f>
        <v/>
      </c>
      <c r="W37" s="34"/>
    </row>
    <row r="38" spans="1:23" s="17" customFormat="1" ht="68.099999999999994" customHeight="1">
      <c r="A38" s="28" t="str">
        <f t="shared" si="0"/>
        <v>114學年度第二學期</v>
      </c>
      <c r="B38" s="27">
        <f>'114-1學生領取匯款現金表(已保護儲存格，僅T、U欄可填)'!B38</f>
        <v>0</v>
      </c>
      <c r="C38" s="27">
        <f>'114-1學生領取匯款現金表(已保護儲存格，僅T、U欄可填)'!C38</f>
        <v>0</v>
      </c>
      <c r="D38" s="43" t="str">
        <f>'114-1學生領取匯款現金表(已保護儲存格，僅T、U欄可填)'!D38</f>
        <v>33</v>
      </c>
      <c r="E38" s="29">
        <f>'114-1學生領取匯款現金表(已保護儲存格，僅T、U欄可填)'!E38</f>
        <v>0</v>
      </c>
      <c r="F38" s="29">
        <f>'114-1學生領取匯款現金表(已保護儲存格，僅T、U欄可填)'!F38</f>
        <v>0</v>
      </c>
      <c r="G38" s="29">
        <f>'114-1學生領取匯款現金表(已保護儲存格，僅T、U欄可填)'!G38</f>
        <v>0</v>
      </c>
      <c r="H38" s="29">
        <f>'114-1學生領取匯款現金表(已保護儲存格，僅T、U欄可填)'!H38</f>
        <v>0</v>
      </c>
      <c r="I38" s="29">
        <f>'114-1學生領取匯款現金表(已保護儲存格，僅T、U欄可填)'!I38</f>
        <v>0</v>
      </c>
      <c r="J38" s="29">
        <f>'114-1學生領取匯款現金表(已保護儲存格，僅T、U欄可填)'!J38</f>
        <v>0</v>
      </c>
      <c r="K38" s="29">
        <f>'114-1學生領取匯款現金表(已保護儲存格，僅T、U欄可填)'!K38</f>
        <v>0</v>
      </c>
      <c r="L38" s="29">
        <f>'114-1學生領取匯款現金表(已保護儲存格，僅T、U欄可填)'!L38</f>
        <v>0</v>
      </c>
      <c r="M38" s="29">
        <f>'114-1學生領取匯款現金表(已保護儲存格，僅T、U欄可填)'!M38</f>
        <v>0</v>
      </c>
      <c r="N38" s="29">
        <f>'114-1學生領取匯款現金表(已保護儲存格，僅T、U欄可填)'!N38</f>
        <v>0</v>
      </c>
      <c r="O38" s="29">
        <f>'114-1學生領取匯款現金表(已保護儲存格，僅T、U欄可填)'!O38</f>
        <v>0</v>
      </c>
      <c r="P38" s="29">
        <f>'114-1學生領取匯款現金表(已保護儲存格，僅T、U欄可填)'!P38</f>
        <v>0</v>
      </c>
      <c r="Q38" s="29">
        <f>'114-1學生領取匯款現金表(已保護儲存格，僅T、U欄可填)'!Q38</f>
        <v>0</v>
      </c>
      <c r="R38" s="29" t="str">
        <f>'114-1學生領取匯款現金表(已保護儲存格，僅T、U欄可填)'!R38</f>
        <v>7000021</v>
      </c>
      <c r="S38" s="29">
        <f>'114-1學生領取匯款現金表(已保護儲存格，僅T、U欄可填)'!S38</f>
        <v>0</v>
      </c>
      <c r="T38" s="16"/>
      <c r="U38" s="16"/>
      <c r="V38" s="31" t="str">
        <f>'114-1學生領取匯款現金表(已保護儲存格，僅T、U欄可填)'!V38</f>
        <v/>
      </c>
      <c r="W38" s="34"/>
    </row>
    <row r="39" spans="1:23" s="17" customFormat="1" ht="68.099999999999994" customHeight="1">
      <c r="A39" s="28" t="str">
        <f t="shared" si="0"/>
        <v>114學年度第二學期</v>
      </c>
      <c r="B39" s="27">
        <f>'114-1學生領取匯款現金表(已保護儲存格，僅T、U欄可填)'!B39</f>
        <v>0</v>
      </c>
      <c r="C39" s="27">
        <f>'114-1學生領取匯款現金表(已保護儲存格，僅T、U欄可填)'!C39</f>
        <v>0</v>
      </c>
      <c r="D39" s="43" t="str">
        <f>'114-1學生領取匯款現金表(已保護儲存格，僅T、U欄可填)'!D39</f>
        <v>34</v>
      </c>
      <c r="E39" s="29">
        <f>'114-1學生領取匯款現金表(已保護儲存格，僅T、U欄可填)'!E39</f>
        <v>0</v>
      </c>
      <c r="F39" s="29">
        <f>'114-1學生領取匯款現金表(已保護儲存格，僅T、U欄可填)'!F39</f>
        <v>0</v>
      </c>
      <c r="G39" s="29">
        <f>'114-1學生領取匯款現金表(已保護儲存格，僅T、U欄可填)'!G39</f>
        <v>0</v>
      </c>
      <c r="H39" s="29">
        <f>'114-1學生領取匯款現金表(已保護儲存格，僅T、U欄可填)'!H39</f>
        <v>0</v>
      </c>
      <c r="I39" s="29">
        <f>'114-1學生領取匯款現金表(已保護儲存格，僅T、U欄可填)'!I39</f>
        <v>0</v>
      </c>
      <c r="J39" s="29">
        <f>'114-1學生領取匯款現金表(已保護儲存格，僅T、U欄可填)'!J39</f>
        <v>0</v>
      </c>
      <c r="K39" s="29">
        <f>'114-1學生領取匯款現金表(已保護儲存格，僅T、U欄可填)'!K39</f>
        <v>0</v>
      </c>
      <c r="L39" s="29">
        <f>'114-1學生領取匯款現金表(已保護儲存格，僅T、U欄可填)'!L39</f>
        <v>0</v>
      </c>
      <c r="M39" s="29">
        <f>'114-1學生領取匯款現金表(已保護儲存格，僅T、U欄可填)'!M39</f>
        <v>0</v>
      </c>
      <c r="N39" s="29">
        <f>'114-1學生領取匯款現金表(已保護儲存格，僅T、U欄可填)'!N39</f>
        <v>0</v>
      </c>
      <c r="O39" s="29">
        <f>'114-1學生領取匯款現金表(已保護儲存格，僅T、U欄可填)'!O39</f>
        <v>0</v>
      </c>
      <c r="P39" s="29">
        <f>'114-1學生領取匯款現金表(已保護儲存格，僅T、U欄可填)'!P39</f>
        <v>0</v>
      </c>
      <c r="Q39" s="29">
        <f>'114-1學生領取匯款現金表(已保護儲存格，僅T、U欄可填)'!Q39</f>
        <v>0</v>
      </c>
      <c r="R39" s="29" t="str">
        <f>'114-1學生領取匯款現金表(已保護儲存格，僅T、U欄可填)'!R39</f>
        <v>7000021</v>
      </c>
      <c r="S39" s="29">
        <f>'114-1學生領取匯款現金表(已保護儲存格，僅T、U欄可填)'!S39</f>
        <v>0</v>
      </c>
      <c r="T39" s="16"/>
      <c r="U39" s="16"/>
      <c r="V39" s="31" t="str">
        <f>'114-1學生領取匯款現金表(已保護儲存格，僅T、U欄可填)'!V39</f>
        <v/>
      </c>
      <c r="W39" s="34"/>
    </row>
    <row r="40" spans="1:23" s="17" customFormat="1" ht="68.099999999999994" customHeight="1">
      <c r="A40" s="28" t="str">
        <f t="shared" si="0"/>
        <v>114學年度第二學期</v>
      </c>
      <c r="B40" s="27">
        <f>'114-1學生領取匯款現金表(已保護儲存格，僅T、U欄可填)'!B40</f>
        <v>0</v>
      </c>
      <c r="C40" s="27">
        <f>'114-1學生領取匯款現金表(已保護儲存格，僅T、U欄可填)'!C40</f>
        <v>0</v>
      </c>
      <c r="D40" s="43" t="str">
        <f>'114-1學生領取匯款現金表(已保護儲存格，僅T、U欄可填)'!D40</f>
        <v>35</v>
      </c>
      <c r="E40" s="29">
        <f>'114-1學生領取匯款現金表(已保護儲存格，僅T、U欄可填)'!E40</f>
        <v>0</v>
      </c>
      <c r="F40" s="29">
        <f>'114-1學生領取匯款現金表(已保護儲存格，僅T、U欄可填)'!F40</f>
        <v>0</v>
      </c>
      <c r="G40" s="29">
        <f>'114-1學生領取匯款現金表(已保護儲存格，僅T、U欄可填)'!G40</f>
        <v>0</v>
      </c>
      <c r="H40" s="29">
        <f>'114-1學生領取匯款現金表(已保護儲存格，僅T、U欄可填)'!H40</f>
        <v>0</v>
      </c>
      <c r="I40" s="29">
        <f>'114-1學生領取匯款現金表(已保護儲存格，僅T、U欄可填)'!I40</f>
        <v>0</v>
      </c>
      <c r="J40" s="29">
        <f>'114-1學生領取匯款現金表(已保護儲存格，僅T、U欄可填)'!J40</f>
        <v>0</v>
      </c>
      <c r="K40" s="29">
        <f>'114-1學生領取匯款現金表(已保護儲存格，僅T、U欄可填)'!K40</f>
        <v>0</v>
      </c>
      <c r="L40" s="29">
        <f>'114-1學生領取匯款現金表(已保護儲存格，僅T、U欄可填)'!L40</f>
        <v>0</v>
      </c>
      <c r="M40" s="29">
        <f>'114-1學生領取匯款現金表(已保護儲存格，僅T、U欄可填)'!M40</f>
        <v>0</v>
      </c>
      <c r="N40" s="29">
        <f>'114-1學生領取匯款現金表(已保護儲存格，僅T、U欄可填)'!N40</f>
        <v>0</v>
      </c>
      <c r="O40" s="29">
        <f>'114-1學生領取匯款現金表(已保護儲存格，僅T、U欄可填)'!O40</f>
        <v>0</v>
      </c>
      <c r="P40" s="29">
        <f>'114-1學生領取匯款現金表(已保護儲存格，僅T、U欄可填)'!P40</f>
        <v>0</v>
      </c>
      <c r="Q40" s="29">
        <f>'114-1學生領取匯款現金表(已保護儲存格，僅T、U欄可填)'!Q40</f>
        <v>0</v>
      </c>
      <c r="R40" s="29" t="str">
        <f>'114-1學生領取匯款現金表(已保護儲存格，僅T、U欄可填)'!R40</f>
        <v>7000021</v>
      </c>
      <c r="S40" s="29">
        <f>'114-1學生領取匯款現金表(已保護儲存格，僅T、U欄可填)'!S40</f>
        <v>0</v>
      </c>
      <c r="T40" s="16"/>
      <c r="U40" s="16"/>
      <c r="V40" s="31" t="str">
        <f>'114-1學生領取匯款現金表(已保護儲存格，僅T、U欄可填)'!V40</f>
        <v/>
      </c>
      <c r="W40" s="34"/>
    </row>
    <row r="41" spans="1:23" s="17" customFormat="1" ht="68.099999999999994" customHeight="1">
      <c r="A41" s="28" t="str">
        <f t="shared" si="0"/>
        <v>114學年度第二學期</v>
      </c>
      <c r="B41" s="27">
        <f>'114-1學生領取匯款現金表(已保護儲存格，僅T、U欄可填)'!B41</f>
        <v>0</v>
      </c>
      <c r="C41" s="27">
        <f>'114-1學生領取匯款現金表(已保護儲存格，僅T、U欄可填)'!C41</f>
        <v>0</v>
      </c>
      <c r="D41" s="43" t="str">
        <f>'114-1學生領取匯款現金表(已保護儲存格，僅T、U欄可填)'!D41</f>
        <v>36</v>
      </c>
      <c r="E41" s="29">
        <f>'114-1學生領取匯款現金表(已保護儲存格，僅T、U欄可填)'!E41</f>
        <v>0</v>
      </c>
      <c r="F41" s="29">
        <f>'114-1學生領取匯款現金表(已保護儲存格，僅T、U欄可填)'!F41</f>
        <v>0</v>
      </c>
      <c r="G41" s="29">
        <f>'114-1學生領取匯款現金表(已保護儲存格，僅T、U欄可填)'!G41</f>
        <v>0</v>
      </c>
      <c r="H41" s="29">
        <f>'114-1學生領取匯款現金表(已保護儲存格，僅T、U欄可填)'!H41</f>
        <v>0</v>
      </c>
      <c r="I41" s="29">
        <f>'114-1學生領取匯款現金表(已保護儲存格，僅T、U欄可填)'!I41</f>
        <v>0</v>
      </c>
      <c r="J41" s="29">
        <f>'114-1學生領取匯款現金表(已保護儲存格，僅T、U欄可填)'!J41</f>
        <v>0</v>
      </c>
      <c r="K41" s="29">
        <f>'114-1學生領取匯款現金表(已保護儲存格，僅T、U欄可填)'!K41</f>
        <v>0</v>
      </c>
      <c r="L41" s="29">
        <f>'114-1學生領取匯款現金表(已保護儲存格，僅T、U欄可填)'!L41</f>
        <v>0</v>
      </c>
      <c r="M41" s="29">
        <f>'114-1學生領取匯款現金表(已保護儲存格，僅T、U欄可填)'!M41</f>
        <v>0</v>
      </c>
      <c r="N41" s="29">
        <f>'114-1學生領取匯款現金表(已保護儲存格，僅T、U欄可填)'!N41</f>
        <v>0</v>
      </c>
      <c r="O41" s="29">
        <f>'114-1學生領取匯款現金表(已保護儲存格，僅T、U欄可填)'!O41</f>
        <v>0</v>
      </c>
      <c r="P41" s="29">
        <f>'114-1學生領取匯款現金表(已保護儲存格，僅T、U欄可填)'!P41</f>
        <v>0</v>
      </c>
      <c r="Q41" s="29">
        <f>'114-1學生領取匯款現金表(已保護儲存格，僅T、U欄可填)'!Q41</f>
        <v>0</v>
      </c>
      <c r="R41" s="29" t="str">
        <f>'114-1學生領取匯款現金表(已保護儲存格，僅T、U欄可填)'!R41</f>
        <v>7000021</v>
      </c>
      <c r="S41" s="29">
        <f>'114-1學生領取匯款現金表(已保護儲存格，僅T、U欄可填)'!S41</f>
        <v>0</v>
      </c>
      <c r="T41" s="16"/>
      <c r="U41" s="16"/>
      <c r="V41" s="31" t="str">
        <f>'114-1學生領取匯款現金表(已保護儲存格，僅T、U欄可填)'!V41</f>
        <v/>
      </c>
      <c r="W41" s="34"/>
    </row>
    <row r="42" spans="1:23" s="17" customFormat="1" ht="68.099999999999994" customHeight="1">
      <c r="A42" s="28" t="str">
        <f t="shared" si="0"/>
        <v>114學年度第二學期</v>
      </c>
      <c r="B42" s="27">
        <f>'114-1學生領取匯款現金表(已保護儲存格，僅T、U欄可填)'!B42</f>
        <v>0</v>
      </c>
      <c r="C42" s="27">
        <f>'114-1學生領取匯款現金表(已保護儲存格，僅T、U欄可填)'!C42</f>
        <v>0</v>
      </c>
      <c r="D42" s="43" t="str">
        <f>'114-1學生領取匯款現金表(已保護儲存格，僅T、U欄可填)'!D42</f>
        <v>37</v>
      </c>
      <c r="E42" s="29">
        <f>'114-1學生領取匯款現金表(已保護儲存格，僅T、U欄可填)'!E42</f>
        <v>0</v>
      </c>
      <c r="F42" s="29">
        <f>'114-1學生領取匯款現金表(已保護儲存格，僅T、U欄可填)'!F42</f>
        <v>0</v>
      </c>
      <c r="G42" s="29">
        <f>'114-1學生領取匯款現金表(已保護儲存格，僅T、U欄可填)'!G42</f>
        <v>0</v>
      </c>
      <c r="H42" s="29">
        <f>'114-1學生領取匯款現金表(已保護儲存格，僅T、U欄可填)'!H42</f>
        <v>0</v>
      </c>
      <c r="I42" s="29">
        <f>'114-1學生領取匯款現金表(已保護儲存格，僅T、U欄可填)'!I42</f>
        <v>0</v>
      </c>
      <c r="J42" s="29">
        <f>'114-1學生領取匯款現金表(已保護儲存格，僅T、U欄可填)'!J42</f>
        <v>0</v>
      </c>
      <c r="K42" s="29">
        <f>'114-1學生領取匯款現金表(已保護儲存格，僅T、U欄可填)'!K42</f>
        <v>0</v>
      </c>
      <c r="L42" s="29">
        <f>'114-1學生領取匯款現金表(已保護儲存格，僅T、U欄可填)'!L42</f>
        <v>0</v>
      </c>
      <c r="M42" s="29">
        <f>'114-1學生領取匯款現金表(已保護儲存格，僅T、U欄可填)'!M42</f>
        <v>0</v>
      </c>
      <c r="N42" s="29">
        <f>'114-1學生領取匯款現金表(已保護儲存格，僅T、U欄可填)'!N42</f>
        <v>0</v>
      </c>
      <c r="O42" s="29">
        <f>'114-1學生領取匯款現金表(已保護儲存格，僅T、U欄可填)'!O42</f>
        <v>0</v>
      </c>
      <c r="P42" s="29">
        <f>'114-1學生領取匯款現金表(已保護儲存格，僅T、U欄可填)'!P42</f>
        <v>0</v>
      </c>
      <c r="Q42" s="29">
        <f>'114-1學生領取匯款現金表(已保護儲存格，僅T、U欄可填)'!Q42</f>
        <v>0</v>
      </c>
      <c r="R42" s="29" t="str">
        <f>'114-1學生領取匯款現金表(已保護儲存格，僅T、U欄可填)'!R42</f>
        <v>7000021</v>
      </c>
      <c r="S42" s="29">
        <f>'114-1學生領取匯款現金表(已保護儲存格，僅T、U欄可填)'!S42</f>
        <v>0</v>
      </c>
      <c r="T42" s="16"/>
      <c r="U42" s="16"/>
      <c r="V42" s="31" t="str">
        <f>'114-1學生領取匯款現金表(已保護儲存格，僅T、U欄可填)'!V42</f>
        <v/>
      </c>
      <c r="W42" s="34"/>
    </row>
    <row r="43" spans="1:23" s="17" customFormat="1" ht="68.099999999999994" customHeight="1">
      <c r="A43" s="28" t="str">
        <f t="shared" si="0"/>
        <v>114學年度第二學期</v>
      </c>
      <c r="B43" s="27">
        <f>'114-1學生領取匯款現金表(已保護儲存格，僅T、U欄可填)'!B43</f>
        <v>0</v>
      </c>
      <c r="C43" s="27">
        <f>'114-1學生領取匯款現金表(已保護儲存格，僅T、U欄可填)'!C43</f>
        <v>0</v>
      </c>
      <c r="D43" s="43" t="str">
        <f>'114-1學生領取匯款現金表(已保護儲存格，僅T、U欄可填)'!D43</f>
        <v>38</v>
      </c>
      <c r="E43" s="29">
        <f>'114-1學生領取匯款現金表(已保護儲存格，僅T、U欄可填)'!E43</f>
        <v>0</v>
      </c>
      <c r="F43" s="29">
        <f>'114-1學生領取匯款現金表(已保護儲存格，僅T、U欄可填)'!F43</f>
        <v>0</v>
      </c>
      <c r="G43" s="29">
        <f>'114-1學生領取匯款現金表(已保護儲存格，僅T、U欄可填)'!G43</f>
        <v>0</v>
      </c>
      <c r="H43" s="29">
        <f>'114-1學生領取匯款現金表(已保護儲存格，僅T、U欄可填)'!H43</f>
        <v>0</v>
      </c>
      <c r="I43" s="29">
        <f>'114-1學生領取匯款現金表(已保護儲存格，僅T、U欄可填)'!I43</f>
        <v>0</v>
      </c>
      <c r="J43" s="29">
        <f>'114-1學生領取匯款現金表(已保護儲存格，僅T、U欄可填)'!J43</f>
        <v>0</v>
      </c>
      <c r="K43" s="29">
        <f>'114-1學生領取匯款現金表(已保護儲存格，僅T、U欄可填)'!K43</f>
        <v>0</v>
      </c>
      <c r="L43" s="29">
        <f>'114-1學生領取匯款現金表(已保護儲存格，僅T、U欄可填)'!L43</f>
        <v>0</v>
      </c>
      <c r="M43" s="29">
        <f>'114-1學生領取匯款現金表(已保護儲存格，僅T、U欄可填)'!M43</f>
        <v>0</v>
      </c>
      <c r="N43" s="29">
        <f>'114-1學生領取匯款現金表(已保護儲存格，僅T、U欄可填)'!N43</f>
        <v>0</v>
      </c>
      <c r="O43" s="29">
        <f>'114-1學生領取匯款現金表(已保護儲存格，僅T、U欄可填)'!O43</f>
        <v>0</v>
      </c>
      <c r="P43" s="29">
        <f>'114-1學生領取匯款現金表(已保護儲存格，僅T、U欄可填)'!P43</f>
        <v>0</v>
      </c>
      <c r="Q43" s="29">
        <f>'114-1學生領取匯款現金表(已保護儲存格，僅T、U欄可填)'!Q43</f>
        <v>0</v>
      </c>
      <c r="R43" s="29" t="str">
        <f>'114-1學生領取匯款現金表(已保護儲存格，僅T、U欄可填)'!R43</f>
        <v>7000021</v>
      </c>
      <c r="S43" s="29">
        <f>'114-1學生領取匯款現金表(已保護儲存格，僅T、U欄可填)'!S43</f>
        <v>0</v>
      </c>
      <c r="T43" s="16"/>
      <c r="U43" s="16"/>
      <c r="V43" s="31" t="str">
        <f>'114-1學生領取匯款現金表(已保護儲存格，僅T、U欄可填)'!V43</f>
        <v/>
      </c>
      <c r="W43" s="34"/>
    </row>
    <row r="44" spans="1:23" s="17" customFormat="1" ht="68.099999999999994" customHeight="1">
      <c r="A44" s="28" t="str">
        <f t="shared" si="0"/>
        <v>114學年度第二學期</v>
      </c>
      <c r="B44" s="27">
        <f>'114-1學生領取匯款現金表(已保護儲存格，僅T、U欄可填)'!B44</f>
        <v>0</v>
      </c>
      <c r="C44" s="27">
        <f>'114-1學生領取匯款現金表(已保護儲存格，僅T、U欄可填)'!C44</f>
        <v>0</v>
      </c>
      <c r="D44" s="43" t="str">
        <f>'114-1學生領取匯款現金表(已保護儲存格，僅T、U欄可填)'!D44</f>
        <v>39</v>
      </c>
      <c r="E44" s="29">
        <f>'114-1學生領取匯款現金表(已保護儲存格，僅T、U欄可填)'!E44</f>
        <v>0</v>
      </c>
      <c r="F44" s="29">
        <f>'114-1學生領取匯款現金表(已保護儲存格，僅T、U欄可填)'!F44</f>
        <v>0</v>
      </c>
      <c r="G44" s="29">
        <f>'114-1學生領取匯款現金表(已保護儲存格，僅T、U欄可填)'!G44</f>
        <v>0</v>
      </c>
      <c r="H44" s="29">
        <f>'114-1學生領取匯款現金表(已保護儲存格，僅T、U欄可填)'!H44</f>
        <v>0</v>
      </c>
      <c r="I44" s="29">
        <f>'114-1學生領取匯款現金表(已保護儲存格，僅T、U欄可填)'!I44</f>
        <v>0</v>
      </c>
      <c r="J44" s="29">
        <f>'114-1學生領取匯款現金表(已保護儲存格，僅T、U欄可填)'!J44</f>
        <v>0</v>
      </c>
      <c r="K44" s="29">
        <f>'114-1學生領取匯款現金表(已保護儲存格，僅T、U欄可填)'!K44</f>
        <v>0</v>
      </c>
      <c r="L44" s="29">
        <f>'114-1學生領取匯款現金表(已保護儲存格，僅T、U欄可填)'!L44</f>
        <v>0</v>
      </c>
      <c r="M44" s="29">
        <f>'114-1學生領取匯款現金表(已保護儲存格，僅T、U欄可填)'!M44</f>
        <v>0</v>
      </c>
      <c r="N44" s="29">
        <f>'114-1學生領取匯款現金表(已保護儲存格，僅T、U欄可填)'!N44</f>
        <v>0</v>
      </c>
      <c r="O44" s="29">
        <f>'114-1學生領取匯款現金表(已保護儲存格，僅T、U欄可填)'!O44</f>
        <v>0</v>
      </c>
      <c r="P44" s="29">
        <f>'114-1學生領取匯款現金表(已保護儲存格，僅T、U欄可填)'!P44</f>
        <v>0</v>
      </c>
      <c r="Q44" s="29">
        <f>'114-1學生領取匯款現金表(已保護儲存格，僅T、U欄可填)'!Q44</f>
        <v>0</v>
      </c>
      <c r="R44" s="29" t="str">
        <f>'114-1學生領取匯款現金表(已保護儲存格，僅T、U欄可填)'!R44</f>
        <v>7000021</v>
      </c>
      <c r="S44" s="29">
        <f>'114-1學生領取匯款現金表(已保護儲存格，僅T、U欄可填)'!S44</f>
        <v>0</v>
      </c>
      <c r="T44" s="16"/>
      <c r="U44" s="16"/>
      <c r="V44" s="31" t="str">
        <f>'114-1學生領取匯款現金表(已保護儲存格，僅T、U欄可填)'!V44</f>
        <v/>
      </c>
      <c r="W44" s="34"/>
    </row>
    <row r="45" spans="1:23" s="17" customFormat="1" ht="68.099999999999994" customHeight="1">
      <c r="A45" s="28" t="str">
        <f t="shared" si="0"/>
        <v>114學年度第二學期</v>
      </c>
      <c r="B45" s="27">
        <f>'114-1學生領取匯款現金表(已保護儲存格，僅T、U欄可填)'!B45</f>
        <v>0</v>
      </c>
      <c r="C45" s="27">
        <f>'114-1學生領取匯款現金表(已保護儲存格，僅T、U欄可填)'!C45</f>
        <v>0</v>
      </c>
      <c r="D45" s="43" t="str">
        <f>'114-1學生領取匯款現金表(已保護儲存格，僅T、U欄可填)'!D45</f>
        <v>40</v>
      </c>
      <c r="E45" s="29">
        <f>'114-1學生領取匯款現金表(已保護儲存格，僅T、U欄可填)'!E45</f>
        <v>0</v>
      </c>
      <c r="F45" s="29">
        <f>'114-1學生領取匯款現金表(已保護儲存格，僅T、U欄可填)'!F45</f>
        <v>0</v>
      </c>
      <c r="G45" s="29">
        <f>'114-1學生領取匯款現金表(已保護儲存格，僅T、U欄可填)'!G45</f>
        <v>0</v>
      </c>
      <c r="H45" s="29">
        <f>'114-1學生領取匯款現金表(已保護儲存格，僅T、U欄可填)'!H45</f>
        <v>0</v>
      </c>
      <c r="I45" s="29">
        <f>'114-1學生領取匯款現金表(已保護儲存格，僅T、U欄可填)'!I45</f>
        <v>0</v>
      </c>
      <c r="J45" s="29">
        <f>'114-1學生領取匯款現金表(已保護儲存格，僅T、U欄可填)'!J45</f>
        <v>0</v>
      </c>
      <c r="K45" s="29">
        <f>'114-1學生領取匯款現金表(已保護儲存格，僅T、U欄可填)'!K45</f>
        <v>0</v>
      </c>
      <c r="L45" s="29">
        <f>'114-1學生領取匯款現金表(已保護儲存格，僅T、U欄可填)'!L45</f>
        <v>0</v>
      </c>
      <c r="M45" s="29">
        <f>'114-1學生領取匯款現金表(已保護儲存格，僅T、U欄可填)'!M45</f>
        <v>0</v>
      </c>
      <c r="N45" s="29">
        <f>'114-1學生領取匯款現金表(已保護儲存格，僅T、U欄可填)'!N45</f>
        <v>0</v>
      </c>
      <c r="O45" s="29">
        <f>'114-1學生領取匯款現金表(已保護儲存格，僅T、U欄可填)'!O45</f>
        <v>0</v>
      </c>
      <c r="P45" s="29">
        <f>'114-1學生領取匯款現金表(已保護儲存格，僅T、U欄可填)'!P45</f>
        <v>0</v>
      </c>
      <c r="Q45" s="29">
        <f>'114-1學生領取匯款現金表(已保護儲存格，僅T、U欄可填)'!Q45</f>
        <v>0</v>
      </c>
      <c r="R45" s="29" t="str">
        <f>'114-1學生領取匯款現金表(已保護儲存格，僅T、U欄可填)'!R45</f>
        <v>7000021</v>
      </c>
      <c r="S45" s="29">
        <f>'114-1學生領取匯款現金表(已保護儲存格，僅T、U欄可填)'!S45</f>
        <v>0</v>
      </c>
      <c r="T45" s="16"/>
      <c r="U45" s="16"/>
      <c r="V45" s="31" t="str">
        <f>'114-1學生領取匯款現金表(已保護儲存格，僅T、U欄可填)'!V45</f>
        <v/>
      </c>
      <c r="W45" s="34"/>
    </row>
    <row r="46" spans="1:23" s="17" customFormat="1" ht="68.099999999999994" customHeight="1">
      <c r="A46" s="28" t="str">
        <f t="shared" si="0"/>
        <v>114學年度第二學期</v>
      </c>
      <c r="B46" s="27">
        <f>'114-1學生領取匯款現金表(已保護儲存格，僅T、U欄可填)'!B46</f>
        <v>0</v>
      </c>
      <c r="C46" s="27">
        <f>'114-1學生領取匯款現金表(已保護儲存格，僅T、U欄可填)'!C46</f>
        <v>0</v>
      </c>
      <c r="D46" s="43" t="str">
        <f>'114-1學生領取匯款現金表(已保護儲存格，僅T、U欄可填)'!D46</f>
        <v>41</v>
      </c>
      <c r="E46" s="29">
        <f>'114-1學生領取匯款現金表(已保護儲存格，僅T、U欄可填)'!E46</f>
        <v>0</v>
      </c>
      <c r="F46" s="29">
        <f>'114-1學生領取匯款現金表(已保護儲存格，僅T、U欄可填)'!F46</f>
        <v>0</v>
      </c>
      <c r="G46" s="29">
        <f>'114-1學生領取匯款現金表(已保護儲存格，僅T、U欄可填)'!G46</f>
        <v>0</v>
      </c>
      <c r="H46" s="29">
        <f>'114-1學生領取匯款現金表(已保護儲存格，僅T、U欄可填)'!H46</f>
        <v>0</v>
      </c>
      <c r="I46" s="29">
        <f>'114-1學生領取匯款現金表(已保護儲存格，僅T、U欄可填)'!I46</f>
        <v>0</v>
      </c>
      <c r="J46" s="29">
        <f>'114-1學生領取匯款現金表(已保護儲存格，僅T、U欄可填)'!J46</f>
        <v>0</v>
      </c>
      <c r="K46" s="29">
        <f>'114-1學生領取匯款現金表(已保護儲存格，僅T、U欄可填)'!K46</f>
        <v>0</v>
      </c>
      <c r="L46" s="29">
        <f>'114-1學生領取匯款現金表(已保護儲存格，僅T、U欄可填)'!L46</f>
        <v>0</v>
      </c>
      <c r="M46" s="29">
        <f>'114-1學生領取匯款現金表(已保護儲存格，僅T、U欄可填)'!M46</f>
        <v>0</v>
      </c>
      <c r="N46" s="29">
        <f>'114-1學生領取匯款現金表(已保護儲存格，僅T、U欄可填)'!N46</f>
        <v>0</v>
      </c>
      <c r="O46" s="29">
        <f>'114-1學生領取匯款現金表(已保護儲存格，僅T、U欄可填)'!O46</f>
        <v>0</v>
      </c>
      <c r="P46" s="29">
        <f>'114-1學生領取匯款現金表(已保護儲存格，僅T、U欄可填)'!P46</f>
        <v>0</v>
      </c>
      <c r="Q46" s="29">
        <f>'114-1學生領取匯款現金表(已保護儲存格，僅T、U欄可填)'!Q46</f>
        <v>0</v>
      </c>
      <c r="R46" s="29" t="str">
        <f>'114-1學生領取匯款現金表(已保護儲存格，僅T、U欄可填)'!R46</f>
        <v>7000021</v>
      </c>
      <c r="S46" s="29">
        <f>'114-1學生領取匯款現金表(已保護儲存格，僅T、U欄可填)'!S46</f>
        <v>0</v>
      </c>
      <c r="T46" s="16"/>
      <c r="U46" s="16"/>
      <c r="V46" s="31" t="str">
        <f>'114-1學生領取匯款現金表(已保護儲存格，僅T、U欄可填)'!V46</f>
        <v/>
      </c>
      <c r="W46" s="34"/>
    </row>
    <row r="47" spans="1:23" s="17" customFormat="1" ht="68.099999999999994" customHeight="1">
      <c r="A47" s="28" t="str">
        <f t="shared" si="0"/>
        <v>114學年度第二學期</v>
      </c>
      <c r="B47" s="27">
        <f>'114-1學生領取匯款現金表(已保護儲存格，僅T、U欄可填)'!B47</f>
        <v>0</v>
      </c>
      <c r="C47" s="27">
        <f>'114-1學生領取匯款現金表(已保護儲存格，僅T、U欄可填)'!C47</f>
        <v>0</v>
      </c>
      <c r="D47" s="43" t="str">
        <f>'114-1學生領取匯款現金表(已保護儲存格，僅T、U欄可填)'!D47</f>
        <v>42</v>
      </c>
      <c r="E47" s="29">
        <f>'114-1學生領取匯款現金表(已保護儲存格，僅T、U欄可填)'!E47</f>
        <v>0</v>
      </c>
      <c r="F47" s="29">
        <f>'114-1學生領取匯款現金表(已保護儲存格，僅T、U欄可填)'!F47</f>
        <v>0</v>
      </c>
      <c r="G47" s="29">
        <f>'114-1學生領取匯款現金表(已保護儲存格，僅T、U欄可填)'!G47</f>
        <v>0</v>
      </c>
      <c r="H47" s="29">
        <f>'114-1學生領取匯款現金表(已保護儲存格，僅T、U欄可填)'!H47</f>
        <v>0</v>
      </c>
      <c r="I47" s="29">
        <f>'114-1學生領取匯款現金表(已保護儲存格，僅T、U欄可填)'!I47</f>
        <v>0</v>
      </c>
      <c r="J47" s="29">
        <f>'114-1學生領取匯款現金表(已保護儲存格，僅T、U欄可填)'!J47</f>
        <v>0</v>
      </c>
      <c r="K47" s="29">
        <f>'114-1學生領取匯款現金表(已保護儲存格，僅T、U欄可填)'!K47</f>
        <v>0</v>
      </c>
      <c r="L47" s="29">
        <f>'114-1學生領取匯款現金表(已保護儲存格，僅T、U欄可填)'!L47</f>
        <v>0</v>
      </c>
      <c r="M47" s="29">
        <f>'114-1學生領取匯款現金表(已保護儲存格，僅T、U欄可填)'!M47</f>
        <v>0</v>
      </c>
      <c r="N47" s="29">
        <f>'114-1學生領取匯款現金表(已保護儲存格，僅T、U欄可填)'!N47</f>
        <v>0</v>
      </c>
      <c r="O47" s="29">
        <f>'114-1學生領取匯款現金表(已保護儲存格，僅T、U欄可填)'!O47</f>
        <v>0</v>
      </c>
      <c r="P47" s="29">
        <f>'114-1學生領取匯款現金表(已保護儲存格，僅T、U欄可填)'!P47</f>
        <v>0</v>
      </c>
      <c r="Q47" s="29">
        <f>'114-1學生領取匯款現金表(已保護儲存格，僅T、U欄可填)'!Q47</f>
        <v>0</v>
      </c>
      <c r="R47" s="29" t="str">
        <f>'114-1學生領取匯款現金表(已保護儲存格，僅T、U欄可填)'!R47</f>
        <v>7000021</v>
      </c>
      <c r="S47" s="29">
        <f>'114-1學生領取匯款現金表(已保護儲存格，僅T、U欄可填)'!S47</f>
        <v>0</v>
      </c>
      <c r="T47" s="16"/>
      <c r="U47" s="16"/>
      <c r="V47" s="31" t="str">
        <f>'114-1學生領取匯款現金表(已保護儲存格，僅T、U欄可填)'!V47</f>
        <v/>
      </c>
      <c r="W47" s="34"/>
    </row>
    <row r="48" spans="1:23" s="17" customFormat="1" ht="68.099999999999994" customHeight="1">
      <c r="A48" s="28" t="str">
        <f t="shared" si="0"/>
        <v>114學年度第二學期</v>
      </c>
      <c r="B48" s="27">
        <f>'114-1學生領取匯款現金表(已保護儲存格，僅T、U欄可填)'!B48</f>
        <v>0</v>
      </c>
      <c r="C48" s="27">
        <f>'114-1學生領取匯款現金表(已保護儲存格，僅T、U欄可填)'!C48</f>
        <v>0</v>
      </c>
      <c r="D48" s="43" t="str">
        <f>'114-1學生領取匯款現金表(已保護儲存格，僅T、U欄可填)'!D48</f>
        <v>43</v>
      </c>
      <c r="E48" s="29">
        <f>'114-1學生領取匯款現金表(已保護儲存格，僅T、U欄可填)'!E48</f>
        <v>0</v>
      </c>
      <c r="F48" s="29">
        <f>'114-1學生領取匯款現金表(已保護儲存格，僅T、U欄可填)'!F48</f>
        <v>0</v>
      </c>
      <c r="G48" s="29">
        <f>'114-1學生領取匯款現金表(已保護儲存格，僅T、U欄可填)'!G48</f>
        <v>0</v>
      </c>
      <c r="H48" s="29">
        <f>'114-1學生領取匯款現金表(已保護儲存格，僅T、U欄可填)'!H48</f>
        <v>0</v>
      </c>
      <c r="I48" s="29">
        <f>'114-1學生領取匯款現金表(已保護儲存格，僅T、U欄可填)'!I48</f>
        <v>0</v>
      </c>
      <c r="J48" s="29">
        <f>'114-1學生領取匯款現金表(已保護儲存格，僅T、U欄可填)'!J48</f>
        <v>0</v>
      </c>
      <c r="K48" s="29">
        <f>'114-1學生領取匯款現金表(已保護儲存格，僅T、U欄可填)'!K48</f>
        <v>0</v>
      </c>
      <c r="L48" s="29">
        <f>'114-1學生領取匯款現金表(已保護儲存格，僅T、U欄可填)'!L48</f>
        <v>0</v>
      </c>
      <c r="M48" s="29">
        <f>'114-1學生領取匯款現金表(已保護儲存格，僅T、U欄可填)'!M48</f>
        <v>0</v>
      </c>
      <c r="N48" s="29">
        <f>'114-1學生領取匯款現金表(已保護儲存格，僅T、U欄可填)'!N48</f>
        <v>0</v>
      </c>
      <c r="O48" s="29">
        <f>'114-1學生領取匯款現金表(已保護儲存格，僅T、U欄可填)'!O48</f>
        <v>0</v>
      </c>
      <c r="P48" s="29">
        <f>'114-1學生領取匯款現金表(已保護儲存格，僅T、U欄可填)'!P48</f>
        <v>0</v>
      </c>
      <c r="Q48" s="29">
        <f>'114-1學生領取匯款現金表(已保護儲存格，僅T、U欄可填)'!Q48</f>
        <v>0</v>
      </c>
      <c r="R48" s="29" t="str">
        <f>'114-1學生領取匯款現金表(已保護儲存格，僅T、U欄可填)'!R48</f>
        <v>7000021</v>
      </c>
      <c r="S48" s="29">
        <f>'114-1學生領取匯款現金表(已保護儲存格，僅T、U欄可填)'!S48</f>
        <v>0</v>
      </c>
      <c r="T48" s="16"/>
      <c r="U48" s="16"/>
      <c r="V48" s="31" t="str">
        <f>'114-1學生領取匯款現金表(已保護儲存格，僅T、U欄可填)'!V48</f>
        <v/>
      </c>
      <c r="W48" s="34"/>
    </row>
    <row r="49" spans="1:23" s="17" customFormat="1" ht="68.099999999999994" customHeight="1">
      <c r="A49" s="28" t="str">
        <f t="shared" si="0"/>
        <v>114學年度第二學期</v>
      </c>
      <c r="B49" s="27">
        <f>'114-1學生領取匯款現金表(已保護儲存格，僅T、U欄可填)'!B49</f>
        <v>0</v>
      </c>
      <c r="C49" s="27">
        <f>'114-1學生領取匯款現金表(已保護儲存格，僅T、U欄可填)'!C49</f>
        <v>0</v>
      </c>
      <c r="D49" s="43" t="str">
        <f>'114-1學生領取匯款現金表(已保護儲存格，僅T、U欄可填)'!D49</f>
        <v>44</v>
      </c>
      <c r="E49" s="29">
        <f>'114-1學生領取匯款現金表(已保護儲存格，僅T、U欄可填)'!E49</f>
        <v>0</v>
      </c>
      <c r="F49" s="29">
        <f>'114-1學生領取匯款現金表(已保護儲存格，僅T、U欄可填)'!F49</f>
        <v>0</v>
      </c>
      <c r="G49" s="29">
        <f>'114-1學生領取匯款現金表(已保護儲存格，僅T、U欄可填)'!G49</f>
        <v>0</v>
      </c>
      <c r="H49" s="29">
        <f>'114-1學生領取匯款現金表(已保護儲存格，僅T、U欄可填)'!H49</f>
        <v>0</v>
      </c>
      <c r="I49" s="29">
        <f>'114-1學生領取匯款現金表(已保護儲存格，僅T、U欄可填)'!I49</f>
        <v>0</v>
      </c>
      <c r="J49" s="29">
        <f>'114-1學生領取匯款現金表(已保護儲存格，僅T、U欄可填)'!J49</f>
        <v>0</v>
      </c>
      <c r="K49" s="29">
        <f>'114-1學生領取匯款現金表(已保護儲存格，僅T、U欄可填)'!K49</f>
        <v>0</v>
      </c>
      <c r="L49" s="29">
        <f>'114-1學生領取匯款現金表(已保護儲存格，僅T、U欄可填)'!L49</f>
        <v>0</v>
      </c>
      <c r="M49" s="29">
        <f>'114-1學生領取匯款現金表(已保護儲存格，僅T、U欄可填)'!M49</f>
        <v>0</v>
      </c>
      <c r="N49" s="29">
        <f>'114-1學生領取匯款現金表(已保護儲存格，僅T、U欄可填)'!N49</f>
        <v>0</v>
      </c>
      <c r="O49" s="29">
        <f>'114-1學生領取匯款現金表(已保護儲存格，僅T、U欄可填)'!O49</f>
        <v>0</v>
      </c>
      <c r="P49" s="29">
        <f>'114-1學生領取匯款現金表(已保護儲存格，僅T、U欄可填)'!P49</f>
        <v>0</v>
      </c>
      <c r="Q49" s="29">
        <f>'114-1學生領取匯款現金表(已保護儲存格，僅T、U欄可填)'!Q49</f>
        <v>0</v>
      </c>
      <c r="R49" s="29" t="str">
        <f>'114-1學生領取匯款現金表(已保護儲存格，僅T、U欄可填)'!R49</f>
        <v>7000021</v>
      </c>
      <c r="S49" s="29">
        <f>'114-1學生領取匯款現金表(已保護儲存格，僅T、U欄可填)'!S49</f>
        <v>0</v>
      </c>
      <c r="T49" s="16"/>
      <c r="U49" s="16"/>
      <c r="V49" s="31" t="str">
        <f>'114-1學生領取匯款現金表(已保護儲存格，僅T、U欄可填)'!V49</f>
        <v/>
      </c>
      <c r="W49" s="34"/>
    </row>
    <row r="50" spans="1:23" s="17" customFormat="1" ht="68.099999999999994" customHeight="1">
      <c r="A50" s="28" t="str">
        <f t="shared" si="0"/>
        <v>114學年度第二學期</v>
      </c>
      <c r="B50" s="27">
        <f>'114-1學生領取匯款現金表(已保護儲存格，僅T、U欄可填)'!B50</f>
        <v>0</v>
      </c>
      <c r="C50" s="27">
        <f>'114-1學生領取匯款現金表(已保護儲存格，僅T、U欄可填)'!C50</f>
        <v>0</v>
      </c>
      <c r="D50" s="43" t="str">
        <f>'114-1學生領取匯款現金表(已保護儲存格，僅T、U欄可填)'!D50</f>
        <v>45</v>
      </c>
      <c r="E50" s="29">
        <f>'114-1學生領取匯款現金表(已保護儲存格，僅T、U欄可填)'!E50</f>
        <v>0</v>
      </c>
      <c r="F50" s="29">
        <f>'114-1學生領取匯款現金表(已保護儲存格，僅T、U欄可填)'!F50</f>
        <v>0</v>
      </c>
      <c r="G50" s="29">
        <f>'114-1學生領取匯款現金表(已保護儲存格，僅T、U欄可填)'!G50</f>
        <v>0</v>
      </c>
      <c r="H50" s="29">
        <f>'114-1學生領取匯款現金表(已保護儲存格，僅T、U欄可填)'!H50</f>
        <v>0</v>
      </c>
      <c r="I50" s="29">
        <f>'114-1學生領取匯款現金表(已保護儲存格，僅T、U欄可填)'!I50</f>
        <v>0</v>
      </c>
      <c r="J50" s="29">
        <f>'114-1學生領取匯款現金表(已保護儲存格，僅T、U欄可填)'!J50</f>
        <v>0</v>
      </c>
      <c r="K50" s="29">
        <f>'114-1學生領取匯款現金表(已保護儲存格，僅T、U欄可填)'!K50</f>
        <v>0</v>
      </c>
      <c r="L50" s="29">
        <f>'114-1學生領取匯款現金表(已保護儲存格，僅T、U欄可填)'!L50</f>
        <v>0</v>
      </c>
      <c r="M50" s="29">
        <f>'114-1學生領取匯款現金表(已保護儲存格，僅T、U欄可填)'!M50</f>
        <v>0</v>
      </c>
      <c r="N50" s="29">
        <f>'114-1學生領取匯款現金表(已保護儲存格，僅T、U欄可填)'!N50</f>
        <v>0</v>
      </c>
      <c r="O50" s="29">
        <f>'114-1學生領取匯款現金表(已保護儲存格，僅T、U欄可填)'!O50</f>
        <v>0</v>
      </c>
      <c r="P50" s="29">
        <f>'114-1學生領取匯款現金表(已保護儲存格，僅T、U欄可填)'!P50</f>
        <v>0</v>
      </c>
      <c r="Q50" s="29">
        <f>'114-1學生領取匯款現金表(已保護儲存格，僅T、U欄可填)'!Q50</f>
        <v>0</v>
      </c>
      <c r="R50" s="29" t="str">
        <f>'114-1學生領取匯款現金表(已保護儲存格，僅T、U欄可填)'!R50</f>
        <v>7000021</v>
      </c>
      <c r="S50" s="29">
        <f>'114-1學生領取匯款現金表(已保護儲存格，僅T、U欄可填)'!S50</f>
        <v>0</v>
      </c>
      <c r="T50" s="16"/>
      <c r="U50" s="16"/>
      <c r="V50" s="31" t="str">
        <f>'114-1學生領取匯款現金表(已保護儲存格，僅T、U欄可填)'!V50</f>
        <v/>
      </c>
      <c r="W50" s="34"/>
    </row>
    <row r="51" spans="1:23" s="17" customFormat="1" ht="68.099999999999994" customHeight="1">
      <c r="A51" s="28" t="str">
        <f t="shared" si="0"/>
        <v>114學年度第二學期</v>
      </c>
      <c r="B51" s="27">
        <f>'114-1學生領取匯款現金表(已保護儲存格，僅T、U欄可填)'!B51</f>
        <v>0</v>
      </c>
      <c r="C51" s="27">
        <f>'114-1學生領取匯款現金表(已保護儲存格，僅T、U欄可填)'!C51</f>
        <v>0</v>
      </c>
      <c r="D51" s="43" t="str">
        <f>'114-1學生領取匯款現金表(已保護儲存格，僅T、U欄可填)'!D51</f>
        <v>46</v>
      </c>
      <c r="E51" s="29">
        <f>'114-1學生領取匯款現金表(已保護儲存格，僅T、U欄可填)'!E51</f>
        <v>0</v>
      </c>
      <c r="F51" s="29">
        <f>'114-1學生領取匯款現金表(已保護儲存格，僅T、U欄可填)'!F51</f>
        <v>0</v>
      </c>
      <c r="G51" s="29">
        <f>'114-1學生領取匯款現金表(已保護儲存格，僅T、U欄可填)'!G51</f>
        <v>0</v>
      </c>
      <c r="H51" s="29">
        <f>'114-1學生領取匯款現金表(已保護儲存格，僅T、U欄可填)'!H51</f>
        <v>0</v>
      </c>
      <c r="I51" s="29">
        <f>'114-1學生領取匯款現金表(已保護儲存格，僅T、U欄可填)'!I51</f>
        <v>0</v>
      </c>
      <c r="J51" s="29">
        <f>'114-1學生領取匯款現金表(已保護儲存格，僅T、U欄可填)'!J51</f>
        <v>0</v>
      </c>
      <c r="K51" s="29">
        <f>'114-1學生領取匯款現金表(已保護儲存格，僅T、U欄可填)'!K51</f>
        <v>0</v>
      </c>
      <c r="L51" s="29">
        <f>'114-1學生領取匯款現金表(已保護儲存格，僅T、U欄可填)'!L51</f>
        <v>0</v>
      </c>
      <c r="M51" s="29">
        <f>'114-1學生領取匯款現金表(已保護儲存格，僅T、U欄可填)'!M51</f>
        <v>0</v>
      </c>
      <c r="N51" s="29">
        <f>'114-1學生領取匯款現金表(已保護儲存格，僅T、U欄可填)'!N51</f>
        <v>0</v>
      </c>
      <c r="O51" s="29">
        <f>'114-1學生領取匯款現金表(已保護儲存格，僅T、U欄可填)'!O51</f>
        <v>0</v>
      </c>
      <c r="P51" s="29">
        <f>'114-1學生領取匯款現金表(已保護儲存格，僅T、U欄可填)'!P51</f>
        <v>0</v>
      </c>
      <c r="Q51" s="29">
        <f>'114-1學生領取匯款現金表(已保護儲存格，僅T、U欄可填)'!Q51</f>
        <v>0</v>
      </c>
      <c r="R51" s="29" t="str">
        <f>'114-1學生領取匯款現金表(已保護儲存格，僅T、U欄可填)'!R51</f>
        <v>7000021</v>
      </c>
      <c r="S51" s="29">
        <f>'114-1學生領取匯款現金表(已保護儲存格，僅T、U欄可填)'!S51</f>
        <v>0</v>
      </c>
      <c r="T51" s="16"/>
      <c r="U51" s="16"/>
      <c r="V51" s="31" t="str">
        <f>'114-1學生領取匯款現金表(已保護儲存格，僅T、U欄可填)'!V51</f>
        <v/>
      </c>
      <c r="W51" s="34"/>
    </row>
    <row r="52" spans="1:23" s="17" customFormat="1" ht="68.099999999999994" customHeight="1">
      <c r="A52" s="28" t="str">
        <f t="shared" si="0"/>
        <v>114學年度第二學期</v>
      </c>
      <c r="B52" s="27">
        <f>'114-1學生領取匯款現金表(已保護儲存格，僅T、U欄可填)'!B52</f>
        <v>0</v>
      </c>
      <c r="C52" s="27">
        <f>'114-1學生領取匯款現金表(已保護儲存格，僅T、U欄可填)'!C52</f>
        <v>0</v>
      </c>
      <c r="D52" s="43" t="str">
        <f>'114-1學生領取匯款現金表(已保護儲存格，僅T、U欄可填)'!D52</f>
        <v>47</v>
      </c>
      <c r="E52" s="29">
        <f>'114-1學生領取匯款現金表(已保護儲存格，僅T、U欄可填)'!E52</f>
        <v>0</v>
      </c>
      <c r="F52" s="29">
        <f>'114-1學生領取匯款現金表(已保護儲存格，僅T、U欄可填)'!F52</f>
        <v>0</v>
      </c>
      <c r="G52" s="29">
        <f>'114-1學生領取匯款現金表(已保護儲存格，僅T、U欄可填)'!G52</f>
        <v>0</v>
      </c>
      <c r="H52" s="29">
        <f>'114-1學生領取匯款現金表(已保護儲存格，僅T、U欄可填)'!H52</f>
        <v>0</v>
      </c>
      <c r="I52" s="29">
        <f>'114-1學生領取匯款現金表(已保護儲存格，僅T、U欄可填)'!I52</f>
        <v>0</v>
      </c>
      <c r="J52" s="29">
        <f>'114-1學生領取匯款現金表(已保護儲存格，僅T、U欄可填)'!J52</f>
        <v>0</v>
      </c>
      <c r="K52" s="29">
        <f>'114-1學生領取匯款現金表(已保護儲存格，僅T、U欄可填)'!K52</f>
        <v>0</v>
      </c>
      <c r="L52" s="29">
        <f>'114-1學生領取匯款現金表(已保護儲存格，僅T、U欄可填)'!L52</f>
        <v>0</v>
      </c>
      <c r="M52" s="29">
        <f>'114-1學生領取匯款現金表(已保護儲存格，僅T、U欄可填)'!M52</f>
        <v>0</v>
      </c>
      <c r="N52" s="29">
        <f>'114-1學生領取匯款現金表(已保護儲存格，僅T、U欄可填)'!N52</f>
        <v>0</v>
      </c>
      <c r="O52" s="29">
        <f>'114-1學生領取匯款現金表(已保護儲存格，僅T、U欄可填)'!O52</f>
        <v>0</v>
      </c>
      <c r="P52" s="29">
        <f>'114-1學生領取匯款現金表(已保護儲存格，僅T、U欄可填)'!P52</f>
        <v>0</v>
      </c>
      <c r="Q52" s="29">
        <f>'114-1學生領取匯款現金表(已保護儲存格，僅T、U欄可填)'!Q52</f>
        <v>0</v>
      </c>
      <c r="R52" s="29" t="str">
        <f>'114-1學生領取匯款現金表(已保護儲存格，僅T、U欄可填)'!R52</f>
        <v>7000021</v>
      </c>
      <c r="S52" s="29">
        <f>'114-1學生領取匯款現金表(已保護儲存格，僅T、U欄可填)'!S52</f>
        <v>0</v>
      </c>
      <c r="T52" s="16"/>
      <c r="U52" s="16"/>
      <c r="V52" s="31" t="str">
        <f>'114-1學生領取匯款現金表(已保護儲存格，僅T、U欄可填)'!V52</f>
        <v/>
      </c>
      <c r="W52" s="34"/>
    </row>
    <row r="53" spans="1:23" s="17" customFormat="1" ht="68.099999999999994" customHeight="1">
      <c r="A53" s="28" t="str">
        <f t="shared" si="0"/>
        <v>114學年度第二學期</v>
      </c>
      <c r="B53" s="27">
        <f>'114-1學生領取匯款現金表(已保護儲存格，僅T、U欄可填)'!B53</f>
        <v>0</v>
      </c>
      <c r="C53" s="27">
        <f>'114-1學生領取匯款現金表(已保護儲存格，僅T、U欄可填)'!C53</f>
        <v>0</v>
      </c>
      <c r="D53" s="43" t="str">
        <f>'114-1學生領取匯款現金表(已保護儲存格，僅T、U欄可填)'!D53</f>
        <v>48</v>
      </c>
      <c r="E53" s="29">
        <f>'114-1學生領取匯款現金表(已保護儲存格，僅T、U欄可填)'!E53</f>
        <v>0</v>
      </c>
      <c r="F53" s="29">
        <f>'114-1學生領取匯款現金表(已保護儲存格，僅T、U欄可填)'!F53</f>
        <v>0</v>
      </c>
      <c r="G53" s="29">
        <f>'114-1學生領取匯款現金表(已保護儲存格，僅T、U欄可填)'!G53</f>
        <v>0</v>
      </c>
      <c r="H53" s="29">
        <f>'114-1學生領取匯款現金表(已保護儲存格，僅T、U欄可填)'!H53</f>
        <v>0</v>
      </c>
      <c r="I53" s="29">
        <f>'114-1學生領取匯款現金表(已保護儲存格，僅T、U欄可填)'!I53</f>
        <v>0</v>
      </c>
      <c r="J53" s="29">
        <f>'114-1學生領取匯款現金表(已保護儲存格，僅T、U欄可填)'!J53</f>
        <v>0</v>
      </c>
      <c r="K53" s="29">
        <f>'114-1學生領取匯款現金表(已保護儲存格，僅T、U欄可填)'!K53</f>
        <v>0</v>
      </c>
      <c r="L53" s="29">
        <f>'114-1學生領取匯款現金表(已保護儲存格，僅T、U欄可填)'!L53</f>
        <v>0</v>
      </c>
      <c r="M53" s="29">
        <f>'114-1學生領取匯款現金表(已保護儲存格，僅T、U欄可填)'!M53</f>
        <v>0</v>
      </c>
      <c r="N53" s="29">
        <f>'114-1學生領取匯款現金表(已保護儲存格，僅T、U欄可填)'!N53</f>
        <v>0</v>
      </c>
      <c r="O53" s="29">
        <f>'114-1學生領取匯款現金表(已保護儲存格，僅T、U欄可填)'!O53</f>
        <v>0</v>
      </c>
      <c r="P53" s="29">
        <f>'114-1學生領取匯款現金表(已保護儲存格，僅T、U欄可填)'!P53</f>
        <v>0</v>
      </c>
      <c r="Q53" s="29">
        <f>'114-1學生領取匯款現金表(已保護儲存格，僅T、U欄可填)'!Q53</f>
        <v>0</v>
      </c>
      <c r="R53" s="29" t="str">
        <f>'114-1學生領取匯款現金表(已保護儲存格，僅T、U欄可填)'!R53</f>
        <v>7000021</v>
      </c>
      <c r="S53" s="29">
        <f>'114-1學生領取匯款現金表(已保護儲存格，僅T、U欄可填)'!S53</f>
        <v>0</v>
      </c>
      <c r="T53" s="16"/>
      <c r="U53" s="16"/>
      <c r="V53" s="31" t="str">
        <f>'114-1學生領取匯款現金表(已保護儲存格，僅T、U欄可填)'!V53</f>
        <v/>
      </c>
      <c r="W53" s="34"/>
    </row>
    <row r="54" spans="1:23" s="17" customFormat="1" ht="68.099999999999994" customHeight="1">
      <c r="A54" s="28" t="str">
        <f t="shared" si="0"/>
        <v>114學年度第二學期</v>
      </c>
      <c r="B54" s="27">
        <f>'114-1學生領取匯款現金表(已保護儲存格，僅T、U欄可填)'!B54</f>
        <v>0</v>
      </c>
      <c r="C54" s="27">
        <f>'114-1學生領取匯款現金表(已保護儲存格，僅T、U欄可填)'!C54</f>
        <v>0</v>
      </c>
      <c r="D54" s="43" t="str">
        <f>'114-1學生領取匯款現金表(已保護儲存格，僅T、U欄可填)'!D54</f>
        <v>49</v>
      </c>
      <c r="E54" s="29">
        <f>'114-1學生領取匯款現金表(已保護儲存格，僅T、U欄可填)'!E54</f>
        <v>0</v>
      </c>
      <c r="F54" s="29">
        <f>'114-1學生領取匯款現金表(已保護儲存格，僅T、U欄可填)'!F54</f>
        <v>0</v>
      </c>
      <c r="G54" s="29">
        <f>'114-1學生領取匯款現金表(已保護儲存格，僅T、U欄可填)'!G54</f>
        <v>0</v>
      </c>
      <c r="H54" s="29">
        <f>'114-1學生領取匯款現金表(已保護儲存格，僅T、U欄可填)'!H54</f>
        <v>0</v>
      </c>
      <c r="I54" s="29">
        <f>'114-1學生領取匯款現金表(已保護儲存格，僅T、U欄可填)'!I54</f>
        <v>0</v>
      </c>
      <c r="J54" s="29">
        <f>'114-1學生領取匯款現金表(已保護儲存格，僅T、U欄可填)'!J54</f>
        <v>0</v>
      </c>
      <c r="K54" s="29">
        <f>'114-1學生領取匯款現金表(已保護儲存格，僅T、U欄可填)'!K54</f>
        <v>0</v>
      </c>
      <c r="L54" s="29">
        <f>'114-1學生領取匯款現金表(已保護儲存格，僅T、U欄可填)'!L54</f>
        <v>0</v>
      </c>
      <c r="M54" s="29">
        <f>'114-1學生領取匯款現金表(已保護儲存格，僅T、U欄可填)'!M54</f>
        <v>0</v>
      </c>
      <c r="N54" s="29">
        <f>'114-1學生領取匯款現金表(已保護儲存格，僅T、U欄可填)'!N54</f>
        <v>0</v>
      </c>
      <c r="O54" s="29">
        <f>'114-1學生領取匯款現金表(已保護儲存格，僅T、U欄可填)'!O54</f>
        <v>0</v>
      </c>
      <c r="P54" s="29">
        <f>'114-1學生領取匯款現金表(已保護儲存格，僅T、U欄可填)'!P54</f>
        <v>0</v>
      </c>
      <c r="Q54" s="29">
        <f>'114-1學生領取匯款現金表(已保護儲存格，僅T、U欄可填)'!Q54</f>
        <v>0</v>
      </c>
      <c r="R54" s="29" t="str">
        <f>'114-1學生領取匯款現金表(已保護儲存格，僅T、U欄可填)'!R54</f>
        <v>7000021</v>
      </c>
      <c r="S54" s="29">
        <f>'114-1學生領取匯款現金表(已保護儲存格，僅T、U欄可填)'!S54</f>
        <v>0</v>
      </c>
      <c r="T54" s="16"/>
      <c r="U54" s="16"/>
      <c r="V54" s="31" t="str">
        <f>'114-1學生領取匯款現金表(已保護儲存格，僅T、U欄可填)'!V54</f>
        <v/>
      </c>
      <c r="W54" s="34"/>
    </row>
    <row r="55" spans="1:23" s="17" customFormat="1" ht="68.099999999999994" customHeight="1">
      <c r="A55" s="28" t="str">
        <f t="shared" si="0"/>
        <v>114學年度第二學期</v>
      </c>
      <c r="B55" s="27">
        <f>'114-1學生領取匯款現金表(已保護儲存格，僅T、U欄可填)'!B55</f>
        <v>0</v>
      </c>
      <c r="C55" s="27">
        <f>'114-1學生領取匯款現金表(已保護儲存格，僅T、U欄可填)'!C55</f>
        <v>0</v>
      </c>
      <c r="D55" s="43" t="str">
        <f>'114-1學生領取匯款現金表(已保護儲存格，僅T、U欄可填)'!D55</f>
        <v>50</v>
      </c>
      <c r="E55" s="29">
        <f>'114-1學生領取匯款現金表(已保護儲存格，僅T、U欄可填)'!E55</f>
        <v>0</v>
      </c>
      <c r="F55" s="29">
        <f>'114-1學生領取匯款現金表(已保護儲存格，僅T、U欄可填)'!F55</f>
        <v>0</v>
      </c>
      <c r="G55" s="29">
        <f>'114-1學生領取匯款現金表(已保護儲存格，僅T、U欄可填)'!G55</f>
        <v>0</v>
      </c>
      <c r="H55" s="29">
        <f>'114-1學生領取匯款現金表(已保護儲存格，僅T、U欄可填)'!H55</f>
        <v>0</v>
      </c>
      <c r="I55" s="29">
        <f>'114-1學生領取匯款現金表(已保護儲存格，僅T、U欄可填)'!I55</f>
        <v>0</v>
      </c>
      <c r="J55" s="29">
        <f>'114-1學生領取匯款現金表(已保護儲存格，僅T、U欄可填)'!J55</f>
        <v>0</v>
      </c>
      <c r="K55" s="29">
        <f>'114-1學生領取匯款現金表(已保護儲存格，僅T、U欄可填)'!K55</f>
        <v>0</v>
      </c>
      <c r="L55" s="29">
        <f>'114-1學生領取匯款現金表(已保護儲存格，僅T、U欄可填)'!L55</f>
        <v>0</v>
      </c>
      <c r="M55" s="29">
        <f>'114-1學生領取匯款現金表(已保護儲存格，僅T、U欄可填)'!M55</f>
        <v>0</v>
      </c>
      <c r="N55" s="29">
        <f>'114-1學生領取匯款現金表(已保護儲存格，僅T、U欄可填)'!N55</f>
        <v>0</v>
      </c>
      <c r="O55" s="29">
        <f>'114-1學生領取匯款現金表(已保護儲存格，僅T、U欄可填)'!O55</f>
        <v>0</v>
      </c>
      <c r="P55" s="29">
        <f>'114-1學生領取匯款現金表(已保護儲存格，僅T、U欄可填)'!P55</f>
        <v>0</v>
      </c>
      <c r="Q55" s="29">
        <f>'114-1學生領取匯款現金表(已保護儲存格，僅T、U欄可填)'!Q55</f>
        <v>0</v>
      </c>
      <c r="R55" s="29" t="str">
        <f>'114-1學生領取匯款現金表(已保護儲存格，僅T、U欄可填)'!R55</f>
        <v>7000021</v>
      </c>
      <c r="S55" s="29">
        <f>'114-1學生領取匯款現金表(已保護儲存格，僅T、U欄可填)'!S55</f>
        <v>0</v>
      </c>
      <c r="T55" s="16"/>
      <c r="U55" s="16"/>
      <c r="V55" s="31" t="str">
        <f>'114-1學生領取匯款現金表(已保護儲存格，僅T、U欄可填)'!V55</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D1:W1"/>
    <mergeCell ref="D2:W2"/>
    <mergeCell ref="D3:W3"/>
    <mergeCell ref="A4:A5"/>
    <mergeCell ref="B4:B5"/>
    <mergeCell ref="C4:C5"/>
    <mergeCell ref="D4:D5"/>
    <mergeCell ref="E4:E5"/>
    <mergeCell ref="F4:F5"/>
    <mergeCell ref="G4:G5"/>
    <mergeCell ref="W4:W5"/>
    <mergeCell ref="H4:H5"/>
    <mergeCell ref="I4:I5"/>
    <mergeCell ref="J4:J5"/>
    <mergeCell ref="K4:K5"/>
    <mergeCell ref="L4:L5"/>
    <mergeCell ref="V4:V5"/>
    <mergeCell ref="M4:M5"/>
    <mergeCell ref="N4:N5"/>
    <mergeCell ref="O4:S4"/>
    <mergeCell ref="T4:T5"/>
    <mergeCell ref="U4:U5"/>
  </mergeCells>
  <phoneticPr fontId="3"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3" width="10.77734375" style="7" customWidth="1"/>
    <col min="4" max="8" width="12.109375" style="7" customWidth="1"/>
    <col min="9" max="9" width="10.77734375" style="7" customWidth="1"/>
    <col min="10" max="10" width="21.44140625" style="9" customWidth="1"/>
    <col min="11" max="11" width="21.44140625" style="7" customWidth="1"/>
    <col min="12" max="12" width="16.77734375" style="10" customWidth="1"/>
    <col min="13" max="13" width="18.6640625" style="7" customWidth="1"/>
    <col min="14" max="16" width="19.21875" style="11" customWidth="1"/>
    <col min="17" max="17" width="11.44140625" style="11" customWidth="1"/>
    <col min="18" max="18" width="19.21875" style="11" customWidth="1"/>
    <col min="19" max="20" width="20" style="7" customWidth="1"/>
    <col min="21" max="21" width="16.21875" style="7" customWidth="1"/>
    <col min="22" max="22" width="16.88671875" style="7" customWidth="1"/>
    <col min="23" max="23" width="15.44140625" style="7" customWidth="1"/>
    <col min="24" max="24" width="16.6640625" style="7" customWidth="1"/>
    <col min="25" max="25" width="19" style="12" customWidth="1"/>
    <col min="26" max="31" width="19.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先填【114-1申請總表】第8列之B欄至CN欄'!G40</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先填【114-1申請總表】第8列之B欄至CN欄'!$N$40="弱勢家庭子女",'步驟1. 先填【114-1申請總表】第8列之B欄至CN欄'!$N$40="弱勢家庭身障學生或身障人士子女")),U4*(G4=0)),"1","0")</f>
        <v>0</v>
      </c>
      <c r="W4" s="148" t="str">
        <f t="shared" ref="W4:W22" si="3">IF(U4*V4,"Y","N")</f>
        <v>N</v>
      </c>
      <c r="X4" s="745">
        <f>COUNTIF(U4:U22,"1")</f>
        <v>1</v>
      </c>
      <c r="Y4" s="623">
        <f>'步驟1. 先填【114-1申請總表】第8列之B欄至CN欄'!N40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100-000000000000}"/>
    <dataValidation type="list" allowBlank="1" showInputMessage="1" showErrorMessage="1" sqref="A5:A22" xr:uid="{00000000-0002-0000-3100-000001000000}">
      <formula1>$A$26:$A$53</formula1>
    </dataValidation>
    <dataValidation type="list" allowBlank="1" showInputMessage="1" showErrorMessage="1" sqref="K5:K22" xr:uid="{00000000-0002-0000-3100-000002000000}">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4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1.77734375" style="7" customWidth="1"/>
    <col min="4" max="8" width="13.77734375" style="7" customWidth="1"/>
    <col min="9" max="9" width="11.44140625" style="7" customWidth="1"/>
    <col min="10" max="10" width="28.77734375" style="9" customWidth="1"/>
    <col min="11" max="11" width="22.44140625" style="7" customWidth="1"/>
    <col min="12" max="12" width="16.109375" style="10" customWidth="1"/>
    <col min="13" max="13" width="17.44140625" style="7" customWidth="1"/>
    <col min="14" max="14" width="20.44140625" style="11" customWidth="1"/>
    <col min="15" max="15" width="19.88671875" style="11" customWidth="1"/>
    <col min="16" max="16" width="16.88671875" style="11" customWidth="1"/>
    <col min="17" max="17" width="13.21875" style="11" customWidth="1"/>
    <col min="18" max="18" width="16.88671875" style="11" customWidth="1"/>
    <col min="19" max="20" width="19" style="7" customWidth="1"/>
    <col min="21" max="21" width="16.33203125" style="7" customWidth="1"/>
    <col min="22" max="22" width="17.33203125" style="7" customWidth="1"/>
    <col min="23" max="23" width="17" style="7" customWidth="1"/>
    <col min="24" max="24" width="16.6640625" style="7" customWidth="1"/>
    <col min="25" max="25" width="19" style="12" customWidth="1"/>
    <col min="26" max="31" width="21.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先填【114-1申請總表】第8列之B欄至CN欄'!G41</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先填【114-1申請總表】第8列之B欄至CN欄'!$N$41="弱勢家庭子女",'步驟1. 先填【114-1申請總表】第8列之B欄至CN欄'!$N$41="弱勢家庭身障學生或身障人士子女")),U4*(G4=0)),"1","0")</f>
        <v>0</v>
      </c>
      <c r="W4" s="148" t="str">
        <f t="shared" ref="W4:W22" si="3">IF(U4*V4,"Y","N")</f>
        <v>N</v>
      </c>
      <c r="X4" s="745">
        <f>COUNTIF(U4:U22,"1")</f>
        <v>1</v>
      </c>
      <c r="Y4" s="623">
        <f>'步驟1. 先填【114-1申請總表】第8列之B欄至CN欄'!N41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200-000000000000}"/>
    <dataValidation type="list" allowBlank="1" showInputMessage="1" showErrorMessage="1" sqref="A5:A22" xr:uid="{00000000-0002-0000-3200-000001000000}">
      <formula1>$A$26:$A$53</formula1>
    </dataValidation>
    <dataValidation type="list" allowBlank="1" showInputMessage="1" showErrorMessage="1" sqref="K5:K22" xr:uid="{00000000-0002-0000-3200-000002000000}">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44"/>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77734375" style="7" customWidth="1"/>
    <col min="4" max="9" width="13.44140625" style="7" customWidth="1"/>
    <col min="10" max="10" width="27.88671875" style="9" customWidth="1"/>
    <col min="11" max="11" width="18.21875" style="7" customWidth="1"/>
    <col min="12" max="12" width="17.77734375" style="10" customWidth="1"/>
    <col min="13" max="13" width="17.88671875" style="7" customWidth="1"/>
    <col min="14" max="14" width="19.21875" style="11" customWidth="1"/>
    <col min="15" max="15" width="19.44140625" style="11" customWidth="1"/>
    <col min="16" max="16" width="17.77734375" style="11" customWidth="1"/>
    <col min="17" max="17" width="13.44140625" style="11" customWidth="1"/>
    <col min="18" max="18" width="17.77734375" style="11" customWidth="1"/>
    <col min="19" max="20" width="20.44140625" style="7" customWidth="1"/>
    <col min="21" max="21" width="15" style="7" customWidth="1"/>
    <col min="22" max="22" width="16.44140625" style="7" customWidth="1"/>
    <col min="23" max="23" width="17" style="7" customWidth="1"/>
    <col min="24" max="24" width="16.6640625" style="7" customWidth="1"/>
    <col min="25" max="25" width="19" style="12" customWidth="1"/>
    <col min="26" max="31" width="18.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先填【114-1申請總表】第8列之B欄至CN欄'!G42</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先填【114-1申請總表】第8列之B欄至CN欄'!$N$42="弱勢家庭子女",'步驟1. 先填【114-1申請總表】第8列之B欄至CN欄'!$N$42="弱勢家庭身障學生或身障人士子女")),U4*(G4=0)),"1","0")</f>
        <v>0</v>
      </c>
      <c r="W4" s="148" t="str">
        <f t="shared" ref="W4:W22" si="3">IF(U4*V4,"Y","N")</f>
        <v>N</v>
      </c>
      <c r="X4" s="745">
        <f>COUNTIF(U4:U22,"1")</f>
        <v>1</v>
      </c>
      <c r="Y4" s="623">
        <f>'步驟1. 先填【114-1申請總表】第8列之B欄至CN欄'!N42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300-000000000000}"/>
    <dataValidation type="list" allowBlank="1" showInputMessage="1" showErrorMessage="1" sqref="A5:A22" xr:uid="{00000000-0002-0000-3300-000001000000}">
      <formula1>$A$26:$A$53</formula1>
    </dataValidation>
    <dataValidation type="list" allowBlank="1" showInputMessage="1" showErrorMessage="1" sqref="K5:K22" xr:uid="{00000000-0002-0000-3300-000002000000}">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33203125" style="7" customWidth="1"/>
    <col min="4" max="4" width="16.88671875" style="7" customWidth="1"/>
    <col min="5" max="8" width="12" style="7" customWidth="1"/>
    <col min="9" max="9" width="12.109375" style="7" customWidth="1"/>
    <col min="10" max="10" width="26.44140625" style="9" customWidth="1"/>
    <col min="11" max="11" width="20.77734375" style="7" customWidth="1"/>
    <col min="12" max="12" width="17.44140625" style="10" customWidth="1"/>
    <col min="13" max="13" width="19.33203125" style="7" customWidth="1"/>
    <col min="14" max="16" width="21.88671875" style="11" customWidth="1"/>
    <col min="17" max="17" width="16.109375" style="11" customWidth="1"/>
    <col min="18" max="18" width="21.88671875" style="11" customWidth="1"/>
    <col min="19" max="20" width="23" style="7" customWidth="1"/>
    <col min="21" max="21" width="16.77734375" style="7" customWidth="1"/>
    <col min="22" max="22" width="19.109375" style="7" customWidth="1"/>
    <col min="23" max="23" width="17" style="7" customWidth="1"/>
    <col min="24" max="24" width="16.6640625" style="7" customWidth="1"/>
    <col min="25" max="25" width="21.44140625" style="12" customWidth="1"/>
    <col min="26" max="31" width="22.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先填【114-1申請總表】第8列之B欄至CN欄'!G43</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先填【114-1申請總表】第8列之B欄至CN欄'!$N$43="弱勢家庭子女",'步驟1. 先填【114-1申請總表】第8列之B欄至CN欄'!$N$43="弱勢家庭身障學生或身障人士子女")),U4*(G4=0)),"1","0")</f>
        <v>0</v>
      </c>
      <c r="W4" s="148" t="str">
        <f t="shared" ref="W4:W22" si="3">IF(U4*V4,"Y","N")</f>
        <v>N</v>
      </c>
      <c r="X4" s="745">
        <f>COUNTIF(U4:U22,"1")</f>
        <v>1</v>
      </c>
      <c r="Y4" s="623">
        <f>'步驟1. 先填【114-1申請總表】第8列之B欄至CN欄'!N43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400-000000000000}"/>
    <dataValidation type="list" allowBlank="1" showInputMessage="1" showErrorMessage="1" sqref="A5:A22" xr:uid="{00000000-0002-0000-3400-000001000000}">
      <formula1>$A$26:$A$53</formula1>
    </dataValidation>
    <dataValidation type="list" allowBlank="1" showInputMessage="1" showErrorMessage="1" sqref="K5:K22" xr:uid="{00000000-0002-0000-3400-000002000000}">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2.21875" style="7" customWidth="1"/>
    <col min="4" max="8" width="14.77734375" style="7" customWidth="1"/>
    <col min="9" max="9" width="12.33203125" style="7" customWidth="1"/>
    <col min="10" max="10" width="28.44140625" style="9" customWidth="1"/>
    <col min="11" max="11" width="22.109375" style="7" customWidth="1"/>
    <col min="12" max="12" width="18.21875" style="10" customWidth="1"/>
    <col min="13" max="13" width="19.6640625" style="7" customWidth="1"/>
    <col min="14" max="16" width="22.88671875" style="11" customWidth="1"/>
    <col min="17" max="17" width="14" style="11" customWidth="1"/>
    <col min="18" max="18" width="22.88671875" style="11" customWidth="1"/>
    <col min="19" max="20" width="24.109375" style="7" customWidth="1"/>
    <col min="21" max="21" width="16.21875" style="7" customWidth="1"/>
    <col min="22" max="22" width="17.21875" style="7" customWidth="1"/>
    <col min="23" max="23" width="17" style="7" customWidth="1"/>
    <col min="24" max="24" width="16.6640625" style="7" customWidth="1"/>
    <col min="25" max="25" width="19" style="12" customWidth="1"/>
    <col min="26" max="31" width="21.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先填【114-1申請總表】第8列之B欄至CN欄'!G44</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先填【114-1申請總表】第8列之B欄至CN欄'!$N$44="弱勢家庭子女",'步驟1. 先填【114-1申請總表】第8列之B欄至CN欄'!$N$44="弱勢家庭身障學生或身障人士子女")),U4*(G4=0)),"1","0")</f>
        <v>0</v>
      </c>
      <c r="W4" s="148" t="str">
        <f t="shared" ref="W4:W22" si="3">IF(U4*V4,"Y","N")</f>
        <v>N</v>
      </c>
      <c r="X4" s="745">
        <f>COUNTIF(U4:U22,"1")</f>
        <v>1</v>
      </c>
      <c r="Y4" s="623">
        <f>'步驟1. 先填【114-1申請總表】第8列之B欄至CN欄'!N44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32.4" customHeight="1">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32.4" customHeight="1">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2.4" customHeight="1">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2.4" customHeight="1">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32.4" customHeight="1">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2.4" customHeight="1">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2.4" customHeight="1">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32.4" customHeight="1">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2.4" customHeight="1">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2.4" customHeight="1">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2.4" customHeight="1">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2.4" customHeight="1">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2.4" customHeight="1">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32.4" customHeight="1">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2.4" customHeight="1">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2.4" customHeight="1">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32.4" customHeight="1">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2.4" customHeight="1">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2.4" customHeight="1">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2.4" customHeight="1">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2.4" customHeight="1">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32.4" customHeight="1">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32.4" customHeight="1">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32.4" customHeight="1">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32.4" customHeight="1">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32.4" customHeight="1">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2.4" customHeight="1">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2.4" customHeight="1">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500-000000000000}"/>
    <dataValidation type="list" allowBlank="1" showInputMessage="1" showErrorMessage="1" sqref="A5:A22" xr:uid="{00000000-0002-0000-3500-000001000000}">
      <formula1>$A$26:$A$53</formula1>
    </dataValidation>
    <dataValidation type="list" allowBlank="1" showInputMessage="1" showErrorMessage="1" sqref="K5:K22" xr:uid="{00000000-0002-0000-3500-000002000000}">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12.21875" style="7" customWidth="1"/>
    <col min="4" max="6" width="16" style="7" customWidth="1"/>
    <col min="7" max="7" width="14.44140625" style="7" customWidth="1"/>
    <col min="8" max="8" width="13.77734375" style="7" customWidth="1"/>
    <col min="9" max="9" width="12.88671875" style="7" customWidth="1"/>
    <col min="10" max="10" width="27.21875" style="9" customWidth="1"/>
    <col min="11" max="11" width="23.44140625" style="7" customWidth="1"/>
    <col min="12" max="12" width="22.6640625" style="10" customWidth="1"/>
    <col min="13" max="13" width="21.44140625" style="7" customWidth="1"/>
    <col min="14" max="16" width="22.44140625" style="11" customWidth="1"/>
    <col min="17" max="17" width="13.88671875" style="11" customWidth="1"/>
    <col min="18" max="18" width="22.44140625" style="11" customWidth="1"/>
    <col min="19" max="20" width="22.33203125" style="7" customWidth="1"/>
    <col min="21" max="21" width="16.21875" style="7" customWidth="1"/>
    <col min="22" max="22" width="18.33203125" style="7" customWidth="1"/>
    <col min="23" max="23" width="17" style="7" customWidth="1"/>
    <col min="24" max="24" width="16.6640625" style="7" customWidth="1"/>
    <col min="25" max="25" width="19" style="12" customWidth="1"/>
    <col min="26" max="31" width="19.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9" customFormat="1" ht="49.95" customHeight="1">
      <c r="A4" s="21">
        <v>1</v>
      </c>
      <c r="B4" s="197">
        <f>'步驟1. 先填【114-1申請總表】第8列之B欄至CN欄'!G45</f>
        <v>0</v>
      </c>
      <c r="C4" s="5"/>
      <c r="D4" s="21">
        <v>1</v>
      </c>
      <c r="E4" s="21">
        <v>1</v>
      </c>
      <c r="F4" s="21">
        <v>0</v>
      </c>
      <c r="G4" s="5">
        <v>0</v>
      </c>
      <c r="H4" s="5">
        <v>0</v>
      </c>
      <c r="I4" s="21">
        <v>1</v>
      </c>
      <c r="J4" s="21" t="str">
        <f>'步驟1. 先填【114-1申請總表】第8列之B欄至CN欄'!C8</f>
        <v>國立彰化師範大學</v>
      </c>
      <c r="K4" s="21">
        <v>2</v>
      </c>
      <c r="L4" s="179"/>
      <c r="M4" s="5"/>
      <c r="N4" s="179"/>
      <c r="O4" s="179"/>
      <c r="P4" s="179"/>
      <c r="Q4" s="179"/>
      <c r="R4" s="179"/>
      <c r="S4" s="180" t="str">
        <f t="shared" ref="S4:S22" si="0">IF(OR(F4*H4),"0","1")</f>
        <v>1</v>
      </c>
      <c r="T4" s="180" t="str">
        <f t="shared" ref="T4:T22" si="1">IF(OR(G4*H4),"0","1")</f>
        <v>1</v>
      </c>
      <c r="U4" s="180" t="str">
        <f t="shared" ref="U4:U22" si="2">IF(OR((A4&lt;=0),(A4&gt;28),(A4&gt;3)*(A4&lt;=7)*(D4=2)*(E4=0)*(F4=0)*(H4=0),(A4&gt;3)*(A4&lt;=7)*(D4&lt;1)*(E4=0)*(F4=0)*(H4=0),(A4&gt;3)*(A4&lt;=7)*(D4&gt;5)*(E4=0)*(F4=0)*(H4=0),(A4=8)*(E4=0)*(F4=0)*(H4=0),(A4=9)*(E4=0)*(F4=0)*(H4=0),(A4=1)*F4,(A4=1)*G4,(A4=1)*H4,(A4=2)*(F4=0)*(H4=0),(A4=3)*(F4=0)*(H4=0),(A4=10)*(D4=1)*(F4=0)*(H4=0),(A4=10)*(D4=3)*(F4=0)*(H4=0),(A4=10)*(D4=4)*(F4=0)*(H4=0),F4*H4,G4*H4,AND((A4&gt;=11)*(F4=0),AND((A4&gt;=11)*(H4=0)))),"0","1")</f>
        <v>1</v>
      </c>
      <c r="V4" s="180" t="str">
        <f>IF(AND((OR('步驟1. 先填【114-1申請總表】第8列之B欄至CN欄'!$N$45="弱勢家庭子女",'步驟1. 先填【114-1申請總表】第8列之B欄至CN欄'!$N$45="弱勢家庭身障學生或身障人士子女")),U4*(G4=0)),"1","0")</f>
        <v>0</v>
      </c>
      <c r="W4" s="180" t="str">
        <f t="shared" ref="W4:W22" si="3">IF(U4*V4,"Y","N")</f>
        <v>N</v>
      </c>
      <c r="X4" s="777">
        <f>COUNTIF(U4:U22,"1")</f>
        <v>1</v>
      </c>
      <c r="Y4" s="623">
        <f>'步驟1. 先填【114-1申請總表】第8列之B欄至CN欄'!N45</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9" customFormat="1" ht="49.95" customHeight="1">
      <c r="A5" s="5"/>
      <c r="B5" s="181"/>
      <c r="C5" s="5"/>
      <c r="D5" s="5"/>
      <c r="E5" s="5"/>
      <c r="F5" s="5"/>
      <c r="G5" s="5">
        <v>0</v>
      </c>
      <c r="H5" s="5">
        <v>0</v>
      </c>
      <c r="I5" s="5"/>
      <c r="J5" s="5"/>
      <c r="K5" s="5"/>
      <c r="L5" s="179"/>
      <c r="M5" s="5"/>
      <c r="N5" s="179"/>
      <c r="O5" s="179"/>
      <c r="P5" s="179"/>
      <c r="Q5" s="179"/>
      <c r="R5" s="179"/>
      <c r="S5" s="180" t="str">
        <f t="shared" si="0"/>
        <v>1</v>
      </c>
      <c r="T5" s="180" t="str">
        <f t="shared" si="1"/>
        <v>1</v>
      </c>
      <c r="U5" s="180" t="str">
        <f t="shared" si="2"/>
        <v>0</v>
      </c>
      <c r="V5" s="180" t="str">
        <f t="shared" ref="V5:V22" si="4">IF(AND(U5*(G5=0),(A5&gt;0)*(A5&lt;=28)),"1","0")</f>
        <v>0</v>
      </c>
      <c r="W5" s="180" t="str">
        <f t="shared" si="3"/>
        <v>N</v>
      </c>
      <c r="X5" s="778"/>
      <c r="Y5" s="624"/>
      <c r="Z5" s="780"/>
      <c r="AA5" s="780"/>
      <c r="AB5" s="780"/>
      <c r="AC5" s="776"/>
      <c r="AD5" s="776"/>
      <c r="AE5" s="776"/>
    </row>
    <row r="6" spans="1:31" s="169" customFormat="1" ht="49.95" customHeight="1">
      <c r="A6" s="5"/>
      <c r="B6" s="181"/>
      <c r="C6" s="5"/>
      <c r="D6" s="5"/>
      <c r="E6" s="5"/>
      <c r="F6" s="5"/>
      <c r="G6" s="5">
        <v>0</v>
      </c>
      <c r="H6" s="5">
        <v>0</v>
      </c>
      <c r="I6" s="5"/>
      <c r="J6" s="5"/>
      <c r="K6" s="5"/>
      <c r="L6" s="179"/>
      <c r="M6" s="5"/>
      <c r="N6" s="179"/>
      <c r="O6" s="179"/>
      <c r="P6" s="179"/>
      <c r="Q6" s="179"/>
      <c r="R6" s="179"/>
      <c r="S6" s="180" t="str">
        <f t="shared" si="0"/>
        <v>1</v>
      </c>
      <c r="T6" s="180" t="str">
        <f t="shared" si="1"/>
        <v>1</v>
      </c>
      <c r="U6" s="180" t="str">
        <f t="shared" si="2"/>
        <v>0</v>
      </c>
      <c r="V6" s="180" t="str">
        <f t="shared" si="4"/>
        <v>0</v>
      </c>
      <c r="W6" s="180" t="str">
        <f t="shared" si="3"/>
        <v>N</v>
      </c>
      <c r="X6" s="778"/>
      <c r="Y6" s="624"/>
      <c r="Z6" s="780"/>
      <c r="AA6" s="780"/>
      <c r="AB6" s="780"/>
      <c r="AC6" s="776"/>
      <c r="AD6" s="776"/>
      <c r="AE6" s="776"/>
    </row>
    <row r="7" spans="1:31" s="169" customFormat="1" ht="49.95" customHeight="1">
      <c r="A7" s="5"/>
      <c r="B7" s="181"/>
      <c r="C7" s="5"/>
      <c r="D7" s="5"/>
      <c r="E7" s="5"/>
      <c r="F7" s="5"/>
      <c r="G7" s="5">
        <v>0</v>
      </c>
      <c r="H7" s="5">
        <v>0</v>
      </c>
      <c r="I7" s="5"/>
      <c r="J7" s="5"/>
      <c r="K7" s="5"/>
      <c r="L7" s="179"/>
      <c r="M7" s="5"/>
      <c r="N7" s="179"/>
      <c r="O7" s="179"/>
      <c r="P7" s="179"/>
      <c r="Q7" s="179"/>
      <c r="R7" s="179"/>
      <c r="S7" s="180" t="str">
        <f t="shared" si="0"/>
        <v>1</v>
      </c>
      <c r="T7" s="180" t="str">
        <f t="shared" si="1"/>
        <v>1</v>
      </c>
      <c r="U7" s="180" t="str">
        <f t="shared" si="2"/>
        <v>0</v>
      </c>
      <c r="V7" s="180" t="str">
        <f t="shared" si="4"/>
        <v>0</v>
      </c>
      <c r="W7" s="180" t="str">
        <f t="shared" si="3"/>
        <v>N</v>
      </c>
      <c r="X7" s="778"/>
      <c r="Y7" s="624"/>
      <c r="Z7" s="780"/>
      <c r="AA7" s="780"/>
      <c r="AB7" s="780"/>
      <c r="AC7" s="776"/>
      <c r="AD7" s="776"/>
      <c r="AE7" s="776"/>
    </row>
    <row r="8" spans="1:31" s="169" customFormat="1" ht="49.95" customHeight="1">
      <c r="A8" s="5"/>
      <c r="B8" s="181"/>
      <c r="C8" s="5"/>
      <c r="D8" s="5"/>
      <c r="E8" s="5"/>
      <c r="F8" s="5"/>
      <c r="G8" s="5">
        <v>0</v>
      </c>
      <c r="H8" s="5">
        <v>0</v>
      </c>
      <c r="I8" s="5"/>
      <c r="J8" s="5"/>
      <c r="K8" s="5"/>
      <c r="L8" s="179"/>
      <c r="M8" s="5"/>
      <c r="N8" s="179"/>
      <c r="O8" s="179"/>
      <c r="P8" s="179"/>
      <c r="Q8" s="179"/>
      <c r="R8" s="179"/>
      <c r="S8" s="180" t="str">
        <f t="shared" si="0"/>
        <v>1</v>
      </c>
      <c r="T8" s="180" t="str">
        <f t="shared" si="1"/>
        <v>1</v>
      </c>
      <c r="U8" s="180" t="str">
        <f t="shared" si="2"/>
        <v>0</v>
      </c>
      <c r="V8" s="180" t="str">
        <f t="shared" si="4"/>
        <v>0</v>
      </c>
      <c r="W8" s="180" t="str">
        <f t="shared" si="3"/>
        <v>N</v>
      </c>
      <c r="X8" s="778"/>
      <c r="Y8" s="624"/>
      <c r="Z8" s="780"/>
      <c r="AA8" s="780"/>
      <c r="AB8" s="780"/>
      <c r="AC8" s="776"/>
      <c r="AD8" s="776"/>
      <c r="AE8" s="776"/>
    </row>
    <row r="9" spans="1:31" s="169" customFormat="1" ht="49.95" customHeight="1">
      <c r="A9" s="5"/>
      <c r="B9" s="181"/>
      <c r="C9" s="5"/>
      <c r="D9" s="5"/>
      <c r="E9" s="5"/>
      <c r="F9" s="5"/>
      <c r="G9" s="5">
        <v>0</v>
      </c>
      <c r="H9" s="5">
        <v>0</v>
      </c>
      <c r="I9" s="5"/>
      <c r="J9" s="5"/>
      <c r="K9" s="5"/>
      <c r="L9" s="179"/>
      <c r="M9" s="5"/>
      <c r="N9" s="179"/>
      <c r="O9" s="179"/>
      <c r="P9" s="179"/>
      <c r="Q9" s="179"/>
      <c r="R9" s="179"/>
      <c r="S9" s="180" t="str">
        <f t="shared" si="0"/>
        <v>1</v>
      </c>
      <c r="T9" s="180" t="str">
        <f t="shared" si="1"/>
        <v>1</v>
      </c>
      <c r="U9" s="180" t="str">
        <f t="shared" si="2"/>
        <v>0</v>
      </c>
      <c r="V9" s="180" t="str">
        <f t="shared" si="4"/>
        <v>0</v>
      </c>
      <c r="W9" s="180" t="str">
        <f t="shared" si="3"/>
        <v>N</v>
      </c>
      <c r="X9" s="778"/>
      <c r="Y9" s="624"/>
      <c r="Z9" s="780"/>
      <c r="AA9" s="780"/>
      <c r="AB9" s="780"/>
      <c r="AC9" s="776"/>
      <c r="AD9" s="776"/>
      <c r="AE9" s="776"/>
    </row>
    <row r="10" spans="1:31" s="169" customFormat="1" ht="49.95" customHeight="1">
      <c r="A10" s="5"/>
      <c r="B10" s="181"/>
      <c r="C10" s="5"/>
      <c r="D10" s="5"/>
      <c r="E10" s="5"/>
      <c r="F10" s="5"/>
      <c r="G10" s="5">
        <v>0</v>
      </c>
      <c r="H10" s="5">
        <v>0</v>
      </c>
      <c r="I10" s="5"/>
      <c r="J10" s="5"/>
      <c r="K10" s="5"/>
      <c r="L10" s="179"/>
      <c r="M10" s="5"/>
      <c r="N10" s="179"/>
      <c r="O10" s="179"/>
      <c r="P10" s="179"/>
      <c r="Q10" s="179"/>
      <c r="R10" s="179"/>
      <c r="S10" s="180" t="str">
        <f t="shared" si="0"/>
        <v>1</v>
      </c>
      <c r="T10" s="180" t="str">
        <f t="shared" si="1"/>
        <v>1</v>
      </c>
      <c r="U10" s="180" t="str">
        <f t="shared" si="2"/>
        <v>0</v>
      </c>
      <c r="V10" s="180" t="str">
        <f t="shared" si="4"/>
        <v>0</v>
      </c>
      <c r="W10" s="180" t="str">
        <f t="shared" si="3"/>
        <v>N</v>
      </c>
      <c r="X10" s="778"/>
      <c r="Y10" s="624"/>
      <c r="Z10" s="780"/>
      <c r="AA10" s="780"/>
      <c r="AB10" s="780"/>
      <c r="AC10" s="776"/>
      <c r="AD10" s="776"/>
      <c r="AE10" s="776"/>
    </row>
    <row r="11" spans="1:31" s="169" customFormat="1" ht="49.95" customHeight="1">
      <c r="A11" s="5"/>
      <c r="B11" s="181"/>
      <c r="C11" s="5"/>
      <c r="D11" s="5"/>
      <c r="E11" s="5"/>
      <c r="F11" s="5"/>
      <c r="G11" s="5">
        <v>0</v>
      </c>
      <c r="H11" s="5">
        <v>0</v>
      </c>
      <c r="I11" s="5"/>
      <c r="J11" s="5"/>
      <c r="K11" s="5"/>
      <c r="L11" s="179"/>
      <c r="M11" s="5"/>
      <c r="N11" s="179"/>
      <c r="O11" s="179"/>
      <c r="P11" s="179"/>
      <c r="Q11" s="179"/>
      <c r="R11" s="179"/>
      <c r="S11" s="180" t="str">
        <f t="shared" si="0"/>
        <v>1</v>
      </c>
      <c r="T11" s="180" t="str">
        <f t="shared" si="1"/>
        <v>1</v>
      </c>
      <c r="U11" s="180" t="str">
        <f t="shared" si="2"/>
        <v>0</v>
      </c>
      <c r="V11" s="180" t="str">
        <f t="shared" si="4"/>
        <v>0</v>
      </c>
      <c r="W11" s="180" t="str">
        <f t="shared" si="3"/>
        <v>N</v>
      </c>
      <c r="X11" s="778"/>
      <c r="Y11" s="624"/>
      <c r="Z11" s="780"/>
      <c r="AA11" s="780"/>
      <c r="AB11" s="780"/>
      <c r="AC11" s="776"/>
      <c r="AD11" s="776"/>
      <c r="AE11" s="776"/>
    </row>
    <row r="12" spans="1:31" s="169" customFormat="1" ht="49.95" customHeight="1">
      <c r="A12" s="5"/>
      <c r="B12" s="181"/>
      <c r="C12" s="5"/>
      <c r="D12" s="5"/>
      <c r="E12" s="5"/>
      <c r="F12" s="5"/>
      <c r="G12" s="5">
        <v>0</v>
      </c>
      <c r="H12" s="5">
        <v>0</v>
      </c>
      <c r="I12" s="5"/>
      <c r="J12" s="5"/>
      <c r="K12" s="5"/>
      <c r="L12" s="179"/>
      <c r="M12" s="5"/>
      <c r="N12" s="179"/>
      <c r="O12" s="179"/>
      <c r="P12" s="179"/>
      <c r="Q12" s="179"/>
      <c r="R12" s="179"/>
      <c r="S12" s="180" t="str">
        <f t="shared" si="0"/>
        <v>1</v>
      </c>
      <c r="T12" s="180" t="str">
        <f t="shared" si="1"/>
        <v>1</v>
      </c>
      <c r="U12" s="180" t="str">
        <f t="shared" si="2"/>
        <v>0</v>
      </c>
      <c r="V12" s="180" t="str">
        <f t="shared" si="4"/>
        <v>0</v>
      </c>
      <c r="W12" s="180" t="str">
        <f t="shared" si="3"/>
        <v>N</v>
      </c>
      <c r="X12" s="778"/>
      <c r="Y12" s="624"/>
      <c r="Z12" s="780"/>
      <c r="AA12" s="780"/>
      <c r="AB12" s="780"/>
      <c r="AC12" s="776"/>
      <c r="AD12" s="776"/>
      <c r="AE12" s="776"/>
    </row>
    <row r="13" spans="1:31" s="169" customFormat="1" ht="49.95" customHeight="1">
      <c r="A13" s="5"/>
      <c r="B13" s="181"/>
      <c r="C13" s="5"/>
      <c r="D13" s="5"/>
      <c r="E13" s="5"/>
      <c r="F13" s="5"/>
      <c r="G13" s="5">
        <v>0</v>
      </c>
      <c r="H13" s="5">
        <v>0</v>
      </c>
      <c r="I13" s="5"/>
      <c r="J13" s="5"/>
      <c r="K13" s="5"/>
      <c r="L13" s="179"/>
      <c r="M13" s="5"/>
      <c r="N13" s="179"/>
      <c r="O13" s="179"/>
      <c r="P13" s="179"/>
      <c r="Q13" s="179"/>
      <c r="R13" s="179"/>
      <c r="S13" s="180" t="str">
        <f t="shared" si="0"/>
        <v>1</v>
      </c>
      <c r="T13" s="180" t="str">
        <f t="shared" si="1"/>
        <v>1</v>
      </c>
      <c r="U13" s="180" t="str">
        <f t="shared" si="2"/>
        <v>0</v>
      </c>
      <c r="V13" s="180" t="str">
        <f t="shared" si="4"/>
        <v>0</v>
      </c>
      <c r="W13" s="180" t="str">
        <f t="shared" si="3"/>
        <v>N</v>
      </c>
      <c r="X13" s="778"/>
      <c r="Y13" s="624"/>
      <c r="Z13" s="780"/>
      <c r="AA13" s="780"/>
      <c r="AB13" s="780"/>
      <c r="AC13" s="776"/>
      <c r="AD13" s="776"/>
      <c r="AE13" s="776"/>
    </row>
    <row r="14" spans="1:31" s="169" customFormat="1" ht="49.95" customHeight="1">
      <c r="A14" s="5"/>
      <c r="B14" s="181"/>
      <c r="C14" s="5"/>
      <c r="D14" s="5"/>
      <c r="E14" s="5"/>
      <c r="F14" s="5"/>
      <c r="G14" s="5">
        <v>0</v>
      </c>
      <c r="H14" s="5">
        <v>0</v>
      </c>
      <c r="I14" s="5"/>
      <c r="J14" s="5"/>
      <c r="K14" s="5"/>
      <c r="L14" s="179"/>
      <c r="M14" s="5"/>
      <c r="N14" s="179"/>
      <c r="O14" s="179"/>
      <c r="P14" s="179"/>
      <c r="Q14" s="179"/>
      <c r="R14" s="179"/>
      <c r="S14" s="180" t="str">
        <f t="shared" si="0"/>
        <v>1</v>
      </c>
      <c r="T14" s="180" t="str">
        <f t="shared" si="1"/>
        <v>1</v>
      </c>
      <c r="U14" s="180" t="str">
        <f t="shared" si="2"/>
        <v>0</v>
      </c>
      <c r="V14" s="180" t="str">
        <f t="shared" si="4"/>
        <v>0</v>
      </c>
      <c r="W14" s="180" t="str">
        <f t="shared" si="3"/>
        <v>N</v>
      </c>
      <c r="X14" s="778"/>
      <c r="Y14" s="624"/>
      <c r="Z14" s="780"/>
      <c r="AA14" s="780"/>
      <c r="AB14" s="780"/>
      <c r="AC14" s="776"/>
      <c r="AD14" s="776"/>
      <c r="AE14" s="776"/>
    </row>
    <row r="15" spans="1:31" s="169" customFormat="1" ht="49.95" customHeight="1">
      <c r="A15" s="5"/>
      <c r="B15" s="181"/>
      <c r="C15" s="5"/>
      <c r="D15" s="5"/>
      <c r="E15" s="5"/>
      <c r="F15" s="5"/>
      <c r="G15" s="5">
        <v>0</v>
      </c>
      <c r="H15" s="5">
        <v>0</v>
      </c>
      <c r="I15" s="5"/>
      <c r="J15" s="5"/>
      <c r="K15" s="5"/>
      <c r="L15" s="179"/>
      <c r="M15" s="5"/>
      <c r="N15" s="179"/>
      <c r="O15" s="179"/>
      <c r="P15" s="179"/>
      <c r="Q15" s="179"/>
      <c r="R15" s="179"/>
      <c r="S15" s="180" t="str">
        <f t="shared" si="0"/>
        <v>1</v>
      </c>
      <c r="T15" s="180" t="str">
        <f t="shared" si="1"/>
        <v>1</v>
      </c>
      <c r="U15" s="180" t="str">
        <f t="shared" si="2"/>
        <v>0</v>
      </c>
      <c r="V15" s="180" t="str">
        <f t="shared" si="4"/>
        <v>0</v>
      </c>
      <c r="W15" s="180" t="str">
        <f t="shared" si="3"/>
        <v>N</v>
      </c>
      <c r="X15" s="778"/>
      <c r="Y15" s="624"/>
      <c r="Z15" s="780"/>
      <c r="AA15" s="780"/>
      <c r="AB15" s="780"/>
      <c r="AC15" s="776"/>
      <c r="AD15" s="776"/>
      <c r="AE15" s="776"/>
    </row>
    <row r="16" spans="1:31" s="169" customFormat="1" ht="49.95" customHeight="1">
      <c r="A16" s="5"/>
      <c r="B16" s="181"/>
      <c r="C16" s="5"/>
      <c r="D16" s="5"/>
      <c r="E16" s="5"/>
      <c r="F16" s="5"/>
      <c r="G16" s="5">
        <v>0</v>
      </c>
      <c r="H16" s="5">
        <v>0</v>
      </c>
      <c r="I16" s="5"/>
      <c r="J16" s="5"/>
      <c r="K16" s="5"/>
      <c r="L16" s="179"/>
      <c r="M16" s="5"/>
      <c r="N16" s="179"/>
      <c r="O16" s="179"/>
      <c r="P16" s="179"/>
      <c r="Q16" s="179"/>
      <c r="R16" s="179"/>
      <c r="S16" s="180" t="str">
        <f t="shared" si="0"/>
        <v>1</v>
      </c>
      <c r="T16" s="180" t="str">
        <f t="shared" si="1"/>
        <v>1</v>
      </c>
      <c r="U16" s="180" t="str">
        <f t="shared" si="2"/>
        <v>0</v>
      </c>
      <c r="V16" s="180" t="str">
        <f t="shared" si="4"/>
        <v>0</v>
      </c>
      <c r="W16" s="180" t="str">
        <f t="shared" si="3"/>
        <v>N</v>
      </c>
      <c r="X16" s="778"/>
      <c r="Y16" s="624"/>
      <c r="Z16" s="780"/>
      <c r="AA16" s="780"/>
      <c r="AB16" s="780"/>
      <c r="AC16" s="776"/>
      <c r="AD16" s="776"/>
      <c r="AE16" s="776"/>
    </row>
    <row r="17" spans="1:31" s="169" customFormat="1" ht="49.95" customHeight="1">
      <c r="A17" s="5"/>
      <c r="B17" s="181"/>
      <c r="C17" s="5"/>
      <c r="D17" s="5"/>
      <c r="E17" s="5"/>
      <c r="F17" s="5"/>
      <c r="G17" s="5">
        <v>0</v>
      </c>
      <c r="H17" s="5">
        <v>0</v>
      </c>
      <c r="I17" s="5"/>
      <c r="J17" s="5"/>
      <c r="K17" s="5"/>
      <c r="L17" s="179"/>
      <c r="M17" s="5"/>
      <c r="N17" s="179"/>
      <c r="O17" s="179"/>
      <c r="P17" s="179"/>
      <c r="Q17" s="179"/>
      <c r="R17" s="179"/>
      <c r="S17" s="180" t="str">
        <f t="shared" si="0"/>
        <v>1</v>
      </c>
      <c r="T17" s="180" t="str">
        <f t="shared" si="1"/>
        <v>1</v>
      </c>
      <c r="U17" s="180" t="str">
        <f t="shared" si="2"/>
        <v>0</v>
      </c>
      <c r="V17" s="180" t="str">
        <f t="shared" si="4"/>
        <v>0</v>
      </c>
      <c r="W17" s="180" t="str">
        <f t="shared" si="3"/>
        <v>N</v>
      </c>
      <c r="X17" s="778"/>
      <c r="Y17" s="624"/>
      <c r="Z17" s="780"/>
      <c r="AA17" s="780"/>
      <c r="AB17" s="780"/>
      <c r="AC17" s="776"/>
      <c r="AD17" s="776"/>
      <c r="AE17" s="776"/>
    </row>
    <row r="18" spans="1:31" s="169" customFormat="1" ht="49.95" customHeight="1">
      <c r="A18" s="5"/>
      <c r="B18" s="181"/>
      <c r="C18" s="5"/>
      <c r="D18" s="5"/>
      <c r="E18" s="5"/>
      <c r="F18" s="5"/>
      <c r="G18" s="5">
        <v>0</v>
      </c>
      <c r="H18" s="5">
        <v>0</v>
      </c>
      <c r="I18" s="5"/>
      <c r="J18" s="5"/>
      <c r="K18" s="5"/>
      <c r="L18" s="179"/>
      <c r="M18" s="5"/>
      <c r="N18" s="179"/>
      <c r="O18" s="179"/>
      <c r="P18" s="179"/>
      <c r="Q18" s="179"/>
      <c r="R18" s="179"/>
      <c r="S18" s="180" t="str">
        <f t="shared" si="0"/>
        <v>1</v>
      </c>
      <c r="T18" s="180" t="str">
        <f t="shared" si="1"/>
        <v>1</v>
      </c>
      <c r="U18" s="180" t="str">
        <f t="shared" si="2"/>
        <v>0</v>
      </c>
      <c r="V18" s="180" t="str">
        <f t="shared" si="4"/>
        <v>0</v>
      </c>
      <c r="W18" s="180" t="str">
        <f t="shared" si="3"/>
        <v>N</v>
      </c>
      <c r="X18" s="778"/>
      <c r="Y18" s="624"/>
      <c r="Z18" s="780"/>
      <c r="AA18" s="780"/>
      <c r="AB18" s="780"/>
      <c r="AC18" s="776"/>
      <c r="AD18" s="776"/>
      <c r="AE18" s="776"/>
    </row>
    <row r="19" spans="1:31" s="169" customFormat="1" ht="49.95" customHeight="1">
      <c r="A19" s="5"/>
      <c r="B19" s="181"/>
      <c r="C19" s="5"/>
      <c r="D19" s="5"/>
      <c r="E19" s="5"/>
      <c r="F19" s="5"/>
      <c r="G19" s="5">
        <v>0</v>
      </c>
      <c r="H19" s="5">
        <v>0</v>
      </c>
      <c r="I19" s="5"/>
      <c r="J19" s="5"/>
      <c r="K19" s="5"/>
      <c r="L19" s="179"/>
      <c r="M19" s="5"/>
      <c r="N19" s="179"/>
      <c r="O19" s="179"/>
      <c r="P19" s="179"/>
      <c r="Q19" s="179"/>
      <c r="R19" s="179"/>
      <c r="S19" s="180" t="str">
        <f t="shared" si="0"/>
        <v>1</v>
      </c>
      <c r="T19" s="180" t="str">
        <f t="shared" si="1"/>
        <v>1</v>
      </c>
      <c r="U19" s="180" t="str">
        <f t="shared" si="2"/>
        <v>0</v>
      </c>
      <c r="V19" s="180" t="str">
        <f t="shared" si="4"/>
        <v>0</v>
      </c>
      <c r="W19" s="180" t="str">
        <f t="shared" si="3"/>
        <v>N</v>
      </c>
      <c r="X19" s="778"/>
      <c r="Y19" s="624"/>
      <c r="Z19" s="780"/>
      <c r="AA19" s="780"/>
      <c r="AB19" s="780"/>
      <c r="AC19" s="776"/>
      <c r="AD19" s="776"/>
      <c r="AE19" s="776"/>
    </row>
    <row r="20" spans="1:31" s="169" customFormat="1" ht="49.95" customHeight="1">
      <c r="A20" s="5"/>
      <c r="B20" s="181"/>
      <c r="C20" s="5"/>
      <c r="D20" s="5"/>
      <c r="E20" s="5"/>
      <c r="F20" s="5"/>
      <c r="G20" s="5">
        <v>0</v>
      </c>
      <c r="H20" s="5">
        <v>0</v>
      </c>
      <c r="I20" s="5"/>
      <c r="J20" s="5"/>
      <c r="K20" s="5"/>
      <c r="L20" s="179"/>
      <c r="M20" s="5"/>
      <c r="N20" s="179"/>
      <c r="O20" s="179"/>
      <c r="P20" s="179"/>
      <c r="Q20" s="179"/>
      <c r="R20" s="179"/>
      <c r="S20" s="180" t="str">
        <f t="shared" si="0"/>
        <v>1</v>
      </c>
      <c r="T20" s="180" t="str">
        <f t="shared" si="1"/>
        <v>1</v>
      </c>
      <c r="U20" s="180" t="str">
        <f t="shared" si="2"/>
        <v>0</v>
      </c>
      <c r="V20" s="180" t="str">
        <f t="shared" si="4"/>
        <v>0</v>
      </c>
      <c r="W20" s="180" t="str">
        <f t="shared" si="3"/>
        <v>N</v>
      </c>
      <c r="X20" s="778"/>
      <c r="Y20" s="624"/>
      <c r="Z20" s="780"/>
      <c r="AA20" s="780"/>
      <c r="AB20" s="780"/>
      <c r="AC20" s="776"/>
      <c r="AD20" s="776"/>
      <c r="AE20" s="776"/>
    </row>
    <row r="21" spans="1:31" s="169" customFormat="1" ht="49.95" customHeight="1">
      <c r="A21" s="5"/>
      <c r="B21" s="181"/>
      <c r="C21" s="5"/>
      <c r="D21" s="5"/>
      <c r="E21" s="5"/>
      <c r="F21" s="5"/>
      <c r="G21" s="5">
        <v>0</v>
      </c>
      <c r="H21" s="5">
        <v>0</v>
      </c>
      <c r="I21" s="5"/>
      <c r="J21" s="5"/>
      <c r="K21" s="5"/>
      <c r="L21" s="179"/>
      <c r="M21" s="5"/>
      <c r="N21" s="179"/>
      <c r="O21" s="179"/>
      <c r="P21" s="179"/>
      <c r="Q21" s="179"/>
      <c r="R21" s="179"/>
      <c r="S21" s="180" t="str">
        <f t="shared" si="0"/>
        <v>1</v>
      </c>
      <c r="T21" s="180" t="str">
        <f t="shared" si="1"/>
        <v>1</v>
      </c>
      <c r="U21" s="180" t="str">
        <f t="shared" si="2"/>
        <v>0</v>
      </c>
      <c r="V21" s="180" t="str">
        <f t="shared" si="4"/>
        <v>0</v>
      </c>
      <c r="W21" s="180" t="str">
        <f t="shared" si="3"/>
        <v>N</v>
      </c>
      <c r="X21" s="778"/>
      <c r="Y21" s="624"/>
      <c r="Z21" s="780"/>
      <c r="AA21" s="780"/>
      <c r="AB21" s="780"/>
      <c r="AC21" s="776"/>
      <c r="AD21" s="776"/>
      <c r="AE21" s="776"/>
    </row>
    <row r="22" spans="1:31" s="169" customFormat="1" ht="49.95" customHeight="1">
      <c r="A22" s="5"/>
      <c r="B22" s="181"/>
      <c r="C22" s="5"/>
      <c r="D22" s="5"/>
      <c r="E22" s="5"/>
      <c r="F22" s="5"/>
      <c r="G22" s="5">
        <v>0</v>
      </c>
      <c r="H22" s="5">
        <v>0</v>
      </c>
      <c r="I22" s="5"/>
      <c r="J22" s="5"/>
      <c r="K22" s="5"/>
      <c r="L22" s="179"/>
      <c r="M22" s="5"/>
      <c r="N22" s="179"/>
      <c r="O22" s="179"/>
      <c r="P22" s="179"/>
      <c r="Q22" s="179"/>
      <c r="R22" s="179"/>
      <c r="S22" s="180" t="str">
        <f t="shared" si="0"/>
        <v>1</v>
      </c>
      <c r="T22" s="180" t="str">
        <f t="shared" si="1"/>
        <v>1</v>
      </c>
      <c r="U22" s="180" t="str">
        <f t="shared" si="2"/>
        <v>0</v>
      </c>
      <c r="V22" s="180" t="str">
        <f t="shared" si="4"/>
        <v>0</v>
      </c>
      <c r="W22" s="180" t="str">
        <f t="shared" si="3"/>
        <v>N</v>
      </c>
      <c r="X22" s="779"/>
      <c r="Y22" s="625"/>
      <c r="Z22" s="780"/>
      <c r="AA22" s="780"/>
      <c r="AB22" s="780"/>
      <c r="AC22" s="776"/>
      <c r="AD22" s="776"/>
      <c r="AE22" s="776"/>
    </row>
    <row r="23" spans="1:31" s="184" customFormat="1" ht="49.95" customHeight="1">
      <c r="A23" s="748" t="s">
        <v>851</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2"/>
      <c r="T23" s="182"/>
      <c r="U23" s="182"/>
      <c r="V23" s="182"/>
      <c r="W23" s="183"/>
      <c r="X23" s="6">
        <f>X4</f>
        <v>1</v>
      </c>
      <c r="Y23" s="41">
        <f>Y4</f>
        <v>0</v>
      </c>
      <c r="Z23" s="780"/>
      <c r="AA23" s="780"/>
      <c r="AB23" s="780"/>
      <c r="AC23" s="776"/>
      <c r="AD23" s="776"/>
      <c r="AE23" s="77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600-000000000000}"/>
    <dataValidation type="list" allowBlank="1" showInputMessage="1" showErrorMessage="1" sqref="A5:A22" xr:uid="{00000000-0002-0000-3600-000001000000}">
      <formula1>$A$26:$A$53</formula1>
    </dataValidation>
    <dataValidation type="list" allowBlank="1" showInputMessage="1" showErrorMessage="1" sqref="K5:K22" xr:uid="{00000000-0002-0000-3600-000002000000}">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21875" style="8" customWidth="1"/>
    <col min="3" max="3" width="11.6640625" style="7" customWidth="1"/>
    <col min="4" max="8" width="13" style="7" customWidth="1"/>
    <col min="9" max="9" width="11.21875" style="7" customWidth="1"/>
    <col min="10" max="10" width="22.21875" style="9" customWidth="1"/>
    <col min="11" max="11" width="16.44140625" style="7" customWidth="1"/>
    <col min="12" max="12" width="16.44140625" style="10" customWidth="1"/>
    <col min="13" max="13" width="20.77734375" style="7" customWidth="1"/>
    <col min="14" max="14" width="21.109375" style="11" customWidth="1"/>
    <col min="15" max="15" width="19.77734375" style="11" customWidth="1"/>
    <col min="16" max="16" width="17.77734375" style="11" customWidth="1"/>
    <col min="17" max="17" width="12.33203125" style="11" customWidth="1"/>
    <col min="18" max="18" width="17.77734375" style="11" customWidth="1"/>
    <col min="19" max="20" width="20.33203125" style="7" customWidth="1"/>
    <col min="21" max="21" width="16.44140625" style="7" customWidth="1"/>
    <col min="22" max="23" width="17" style="7" customWidth="1"/>
    <col min="24" max="24" width="16.664062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9" customFormat="1" ht="49.95" customHeight="1">
      <c r="A4" s="21">
        <v>1</v>
      </c>
      <c r="B4" s="197">
        <f>'步驟1. 先填【114-1申請總表】第8列之B欄至CN欄'!G46</f>
        <v>0</v>
      </c>
      <c r="C4" s="5"/>
      <c r="D4" s="21">
        <v>1</v>
      </c>
      <c r="E4" s="21">
        <v>1</v>
      </c>
      <c r="F4" s="21">
        <v>0</v>
      </c>
      <c r="G4" s="5">
        <v>0</v>
      </c>
      <c r="H4" s="5">
        <v>0</v>
      </c>
      <c r="I4" s="21">
        <v>1</v>
      </c>
      <c r="J4" s="21" t="str">
        <f>'步驟1. 先填【114-1申請總表】第8列之B欄至CN欄'!C8</f>
        <v>國立彰化師範大學</v>
      </c>
      <c r="K4" s="21">
        <v>2</v>
      </c>
      <c r="L4" s="179"/>
      <c r="M4" s="5"/>
      <c r="N4" s="179"/>
      <c r="O4" s="179"/>
      <c r="P4" s="179"/>
      <c r="Q4" s="179"/>
      <c r="R4" s="179"/>
      <c r="S4" s="180" t="str">
        <f t="shared" ref="S4:S22" si="0">IF(OR(F4*H4),"0","1")</f>
        <v>1</v>
      </c>
      <c r="T4" s="180" t="str">
        <f t="shared" ref="T4:T22" si="1">IF(OR(G4*H4),"0","1")</f>
        <v>1</v>
      </c>
      <c r="U4" s="180" t="str">
        <f t="shared" ref="U4:U22" si="2">IF(OR((A4&lt;=0),(A4&gt;28),(A4&gt;3)*(A4&lt;=7)*(D4=2)*(E4=0)*(F4=0)*(H4=0),(A4&gt;3)*(A4&lt;=7)*(D4&lt;1)*(E4=0)*(F4=0)*(H4=0),(A4&gt;3)*(A4&lt;=7)*(D4&gt;5)*(E4=0)*(F4=0)*(H4=0),(A4=8)*(E4=0)*(F4=0)*(H4=0),(A4=9)*(E4=0)*(F4=0)*(H4=0),(A4=1)*F4,(A4=1)*G4,(A4=1)*H4,(A4=2)*(F4=0)*(H4=0),(A4=3)*(F4=0)*(H4=0),(A4=10)*(D4=1)*(F4=0)*(H4=0),(A4=10)*(D4=3)*(F4=0)*(H4=0),(A4=10)*(D4=4)*(F4=0)*(H4=0),F4*H4,G4*H4,AND((A4&gt;=11)*(F4=0),AND((A4&gt;=11)*(H4=0)))),"0","1")</f>
        <v>1</v>
      </c>
      <c r="V4" s="180" t="str">
        <f>IF(AND((OR('步驟1. 先填【114-1申請總表】第8列之B欄至CN欄'!$N$46="弱勢家庭子女",'步驟1. 先填【114-1申請總表】第8列之B欄至CN欄'!$N$46="弱勢家庭身障學生或身障人士子女")),U4*(G4=0)),"1","0")</f>
        <v>0</v>
      </c>
      <c r="W4" s="180" t="str">
        <f t="shared" ref="W4:W22" si="3">IF(U4*V4,"Y","N")</f>
        <v>N</v>
      </c>
      <c r="X4" s="777">
        <f>COUNTIF(U4:U22,"1")</f>
        <v>1</v>
      </c>
      <c r="Y4" s="623">
        <f>'步驟1. 先填【114-1申請總表】第8列之B欄至CN欄'!N46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9" customFormat="1" ht="49.95" customHeight="1">
      <c r="A5" s="5"/>
      <c r="B5" s="181"/>
      <c r="C5" s="5"/>
      <c r="D5" s="5"/>
      <c r="E5" s="5"/>
      <c r="F5" s="5"/>
      <c r="G5" s="5">
        <v>0</v>
      </c>
      <c r="H5" s="5">
        <v>0</v>
      </c>
      <c r="I5" s="5"/>
      <c r="J5" s="5"/>
      <c r="K5" s="5"/>
      <c r="L5" s="179"/>
      <c r="M5" s="5"/>
      <c r="N5" s="179"/>
      <c r="O5" s="179"/>
      <c r="P5" s="179"/>
      <c r="Q5" s="179"/>
      <c r="R5" s="179"/>
      <c r="S5" s="180" t="str">
        <f t="shared" si="0"/>
        <v>1</v>
      </c>
      <c r="T5" s="180" t="str">
        <f t="shared" si="1"/>
        <v>1</v>
      </c>
      <c r="U5" s="180" t="str">
        <f t="shared" si="2"/>
        <v>0</v>
      </c>
      <c r="V5" s="180" t="str">
        <f t="shared" ref="V5:V22" si="4">IF(AND(U5*(G5=0),(A5&gt;0)*(A5&lt;=28)),"1","0")</f>
        <v>0</v>
      </c>
      <c r="W5" s="180" t="str">
        <f t="shared" si="3"/>
        <v>N</v>
      </c>
      <c r="X5" s="778"/>
      <c r="Y5" s="624"/>
      <c r="Z5" s="780"/>
      <c r="AA5" s="780"/>
      <c r="AB5" s="780"/>
      <c r="AC5" s="776"/>
      <c r="AD5" s="776"/>
      <c r="AE5" s="776"/>
    </row>
    <row r="6" spans="1:31" s="169" customFormat="1" ht="49.95" customHeight="1">
      <c r="A6" s="5"/>
      <c r="B6" s="181"/>
      <c r="C6" s="5"/>
      <c r="D6" s="5"/>
      <c r="E6" s="5"/>
      <c r="F6" s="5"/>
      <c r="G6" s="5">
        <v>0</v>
      </c>
      <c r="H6" s="5">
        <v>0</v>
      </c>
      <c r="I6" s="5"/>
      <c r="J6" s="5"/>
      <c r="K6" s="5"/>
      <c r="L6" s="179"/>
      <c r="M6" s="5"/>
      <c r="N6" s="179"/>
      <c r="O6" s="179"/>
      <c r="P6" s="179"/>
      <c r="Q6" s="179"/>
      <c r="R6" s="179"/>
      <c r="S6" s="180" t="str">
        <f t="shared" si="0"/>
        <v>1</v>
      </c>
      <c r="T6" s="180" t="str">
        <f t="shared" si="1"/>
        <v>1</v>
      </c>
      <c r="U6" s="180" t="str">
        <f t="shared" si="2"/>
        <v>0</v>
      </c>
      <c r="V6" s="180" t="str">
        <f t="shared" si="4"/>
        <v>0</v>
      </c>
      <c r="W6" s="180" t="str">
        <f t="shared" si="3"/>
        <v>N</v>
      </c>
      <c r="X6" s="778"/>
      <c r="Y6" s="624"/>
      <c r="Z6" s="780"/>
      <c r="AA6" s="780"/>
      <c r="AB6" s="780"/>
      <c r="AC6" s="776"/>
      <c r="AD6" s="776"/>
      <c r="AE6" s="776"/>
    </row>
    <row r="7" spans="1:31" s="169" customFormat="1" ht="49.95" customHeight="1">
      <c r="A7" s="5"/>
      <c r="B7" s="181"/>
      <c r="C7" s="5"/>
      <c r="D7" s="5"/>
      <c r="E7" s="5"/>
      <c r="F7" s="5"/>
      <c r="G7" s="5">
        <v>0</v>
      </c>
      <c r="H7" s="5">
        <v>0</v>
      </c>
      <c r="I7" s="5"/>
      <c r="J7" s="5"/>
      <c r="K7" s="5"/>
      <c r="L7" s="179"/>
      <c r="M7" s="5"/>
      <c r="N7" s="179"/>
      <c r="O7" s="179"/>
      <c r="P7" s="179"/>
      <c r="Q7" s="179"/>
      <c r="R7" s="179"/>
      <c r="S7" s="180" t="str">
        <f t="shared" si="0"/>
        <v>1</v>
      </c>
      <c r="T7" s="180" t="str">
        <f t="shared" si="1"/>
        <v>1</v>
      </c>
      <c r="U7" s="180" t="str">
        <f t="shared" si="2"/>
        <v>0</v>
      </c>
      <c r="V7" s="180" t="str">
        <f t="shared" si="4"/>
        <v>0</v>
      </c>
      <c r="W7" s="180" t="str">
        <f t="shared" si="3"/>
        <v>N</v>
      </c>
      <c r="X7" s="778"/>
      <c r="Y7" s="624"/>
      <c r="Z7" s="780"/>
      <c r="AA7" s="780"/>
      <c r="AB7" s="780"/>
      <c r="AC7" s="776"/>
      <c r="AD7" s="776"/>
      <c r="AE7" s="776"/>
    </row>
    <row r="8" spans="1:31" s="169" customFormat="1" ht="49.95" customHeight="1">
      <c r="A8" s="5"/>
      <c r="B8" s="181"/>
      <c r="C8" s="5"/>
      <c r="D8" s="5"/>
      <c r="E8" s="5"/>
      <c r="F8" s="5"/>
      <c r="G8" s="5">
        <v>0</v>
      </c>
      <c r="H8" s="5">
        <v>0</v>
      </c>
      <c r="I8" s="5"/>
      <c r="J8" s="5"/>
      <c r="K8" s="5"/>
      <c r="L8" s="179"/>
      <c r="M8" s="5"/>
      <c r="N8" s="179"/>
      <c r="O8" s="179"/>
      <c r="P8" s="179"/>
      <c r="Q8" s="179"/>
      <c r="R8" s="179"/>
      <c r="S8" s="180" t="str">
        <f t="shared" si="0"/>
        <v>1</v>
      </c>
      <c r="T8" s="180" t="str">
        <f t="shared" si="1"/>
        <v>1</v>
      </c>
      <c r="U8" s="180" t="str">
        <f t="shared" si="2"/>
        <v>0</v>
      </c>
      <c r="V8" s="180" t="str">
        <f t="shared" si="4"/>
        <v>0</v>
      </c>
      <c r="W8" s="180" t="str">
        <f t="shared" si="3"/>
        <v>N</v>
      </c>
      <c r="X8" s="778"/>
      <c r="Y8" s="624"/>
      <c r="Z8" s="780"/>
      <c r="AA8" s="780"/>
      <c r="AB8" s="780"/>
      <c r="AC8" s="776"/>
      <c r="AD8" s="776"/>
      <c r="AE8" s="776"/>
    </row>
    <row r="9" spans="1:31" s="169" customFormat="1" ht="49.95" customHeight="1">
      <c r="A9" s="5"/>
      <c r="B9" s="181"/>
      <c r="C9" s="5"/>
      <c r="D9" s="5"/>
      <c r="E9" s="5"/>
      <c r="F9" s="5"/>
      <c r="G9" s="5">
        <v>0</v>
      </c>
      <c r="H9" s="5">
        <v>0</v>
      </c>
      <c r="I9" s="5"/>
      <c r="J9" s="5"/>
      <c r="K9" s="5"/>
      <c r="L9" s="179"/>
      <c r="M9" s="5"/>
      <c r="N9" s="179"/>
      <c r="O9" s="179"/>
      <c r="P9" s="179"/>
      <c r="Q9" s="179"/>
      <c r="R9" s="179"/>
      <c r="S9" s="180" t="str">
        <f t="shared" si="0"/>
        <v>1</v>
      </c>
      <c r="T9" s="180" t="str">
        <f t="shared" si="1"/>
        <v>1</v>
      </c>
      <c r="U9" s="180" t="str">
        <f t="shared" si="2"/>
        <v>0</v>
      </c>
      <c r="V9" s="180" t="str">
        <f t="shared" si="4"/>
        <v>0</v>
      </c>
      <c r="W9" s="180" t="str">
        <f t="shared" si="3"/>
        <v>N</v>
      </c>
      <c r="X9" s="778"/>
      <c r="Y9" s="624"/>
      <c r="Z9" s="780"/>
      <c r="AA9" s="780"/>
      <c r="AB9" s="780"/>
      <c r="AC9" s="776"/>
      <c r="AD9" s="776"/>
      <c r="AE9" s="776"/>
    </row>
    <row r="10" spans="1:31" s="169" customFormat="1" ht="49.95" customHeight="1">
      <c r="A10" s="5"/>
      <c r="B10" s="181"/>
      <c r="C10" s="5"/>
      <c r="D10" s="5"/>
      <c r="E10" s="5"/>
      <c r="F10" s="5"/>
      <c r="G10" s="5">
        <v>0</v>
      </c>
      <c r="H10" s="5">
        <v>0</v>
      </c>
      <c r="I10" s="5"/>
      <c r="J10" s="5"/>
      <c r="K10" s="5"/>
      <c r="L10" s="179"/>
      <c r="M10" s="5"/>
      <c r="N10" s="179"/>
      <c r="O10" s="179"/>
      <c r="P10" s="179"/>
      <c r="Q10" s="179"/>
      <c r="R10" s="179"/>
      <c r="S10" s="180" t="str">
        <f t="shared" si="0"/>
        <v>1</v>
      </c>
      <c r="T10" s="180" t="str">
        <f t="shared" si="1"/>
        <v>1</v>
      </c>
      <c r="U10" s="180" t="str">
        <f t="shared" si="2"/>
        <v>0</v>
      </c>
      <c r="V10" s="180" t="str">
        <f t="shared" si="4"/>
        <v>0</v>
      </c>
      <c r="W10" s="180" t="str">
        <f t="shared" si="3"/>
        <v>N</v>
      </c>
      <c r="X10" s="778"/>
      <c r="Y10" s="624"/>
      <c r="Z10" s="780"/>
      <c r="AA10" s="780"/>
      <c r="AB10" s="780"/>
      <c r="AC10" s="776"/>
      <c r="AD10" s="776"/>
      <c r="AE10" s="776"/>
    </row>
    <row r="11" spans="1:31" s="169" customFormat="1" ht="49.95" customHeight="1">
      <c r="A11" s="5"/>
      <c r="B11" s="181"/>
      <c r="C11" s="5"/>
      <c r="D11" s="5"/>
      <c r="E11" s="5"/>
      <c r="F11" s="5"/>
      <c r="G11" s="5">
        <v>0</v>
      </c>
      <c r="H11" s="5">
        <v>0</v>
      </c>
      <c r="I11" s="5"/>
      <c r="J11" s="5"/>
      <c r="K11" s="5"/>
      <c r="L11" s="179"/>
      <c r="M11" s="5"/>
      <c r="N11" s="179"/>
      <c r="O11" s="179"/>
      <c r="P11" s="179"/>
      <c r="Q11" s="179"/>
      <c r="R11" s="179"/>
      <c r="S11" s="180" t="str">
        <f t="shared" si="0"/>
        <v>1</v>
      </c>
      <c r="T11" s="180" t="str">
        <f t="shared" si="1"/>
        <v>1</v>
      </c>
      <c r="U11" s="180" t="str">
        <f t="shared" si="2"/>
        <v>0</v>
      </c>
      <c r="V11" s="180" t="str">
        <f t="shared" si="4"/>
        <v>0</v>
      </c>
      <c r="W11" s="180" t="str">
        <f t="shared" si="3"/>
        <v>N</v>
      </c>
      <c r="X11" s="778"/>
      <c r="Y11" s="624"/>
      <c r="Z11" s="780"/>
      <c r="AA11" s="780"/>
      <c r="AB11" s="780"/>
      <c r="AC11" s="776"/>
      <c r="AD11" s="776"/>
      <c r="AE11" s="776"/>
    </row>
    <row r="12" spans="1:31" s="169" customFormat="1" ht="49.95" customHeight="1">
      <c r="A12" s="5"/>
      <c r="B12" s="181"/>
      <c r="C12" s="5"/>
      <c r="D12" s="5"/>
      <c r="E12" s="5"/>
      <c r="F12" s="5"/>
      <c r="G12" s="5">
        <v>0</v>
      </c>
      <c r="H12" s="5">
        <v>0</v>
      </c>
      <c r="I12" s="5"/>
      <c r="J12" s="5"/>
      <c r="K12" s="5"/>
      <c r="L12" s="179"/>
      <c r="M12" s="5"/>
      <c r="N12" s="179"/>
      <c r="O12" s="179"/>
      <c r="P12" s="179"/>
      <c r="Q12" s="179"/>
      <c r="R12" s="179"/>
      <c r="S12" s="180" t="str">
        <f t="shared" si="0"/>
        <v>1</v>
      </c>
      <c r="T12" s="180" t="str">
        <f t="shared" si="1"/>
        <v>1</v>
      </c>
      <c r="U12" s="180" t="str">
        <f t="shared" si="2"/>
        <v>0</v>
      </c>
      <c r="V12" s="180" t="str">
        <f t="shared" si="4"/>
        <v>0</v>
      </c>
      <c r="W12" s="180" t="str">
        <f t="shared" si="3"/>
        <v>N</v>
      </c>
      <c r="X12" s="778"/>
      <c r="Y12" s="624"/>
      <c r="Z12" s="780"/>
      <c r="AA12" s="780"/>
      <c r="AB12" s="780"/>
      <c r="AC12" s="776"/>
      <c r="AD12" s="776"/>
      <c r="AE12" s="776"/>
    </row>
    <row r="13" spans="1:31" s="169" customFormat="1" ht="49.95" customHeight="1">
      <c r="A13" s="5"/>
      <c r="B13" s="181"/>
      <c r="C13" s="5"/>
      <c r="D13" s="5"/>
      <c r="E13" s="5"/>
      <c r="F13" s="5"/>
      <c r="G13" s="5">
        <v>0</v>
      </c>
      <c r="H13" s="5">
        <v>0</v>
      </c>
      <c r="I13" s="5"/>
      <c r="J13" s="5"/>
      <c r="K13" s="5"/>
      <c r="L13" s="179"/>
      <c r="M13" s="5"/>
      <c r="N13" s="179"/>
      <c r="O13" s="179"/>
      <c r="P13" s="179"/>
      <c r="Q13" s="179"/>
      <c r="R13" s="179"/>
      <c r="S13" s="180" t="str">
        <f t="shared" si="0"/>
        <v>1</v>
      </c>
      <c r="T13" s="180" t="str">
        <f t="shared" si="1"/>
        <v>1</v>
      </c>
      <c r="U13" s="180" t="str">
        <f t="shared" si="2"/>
        <v>0</v>
      </c>
      <c r="V13" s="180" t="str">
        <f t="shared" si="4"/>
        <v>0</v>
      </c>
      <c r="W13" s="180" t="str">
        <f t="shared" si="3"/>
        <v>N</v>
      </c>
      <c r="X13" s="778"/>
      <c r="Y13" s="624"/>
      <c r="Z13" s="780"/>
      <c r="AA13" s="780"/>
      <c r="AB13" s="780"/>
      <c r="AC13" s="776"/>
      <c r="AD13" s="776"/>
      <c r="AE13" s="776"/>
    </row>
    <row r="14" spans="1:31" s="169" customFormat="1" ht="49.95" customHeight="1">
      <c r="A14" s="5"/>
      <c r="B14" s="181"/>
      <c r="C14" s="5"/>
      <c r="D14" s="5"/>
      <c r="E14" s="5"/>
      <c r="F14" s="5"/>
      <c r="G14" s="5">
        <v>0</v>
      </c>
      <c r="H14" s="5">
        <v>0</v>
      </c>
      <c r="I14" s="5"/>
      <c r="J14" s="5"/>
      <c r="K14" s="5"/>
      <c r="L14" s="179"/>
      <c r="M14" s="5"/>
      <c r="N14" s="179"/>
      <c r="O14" s="179"/>
      <c r="P14" s="179"/>
      <c r="Q14" s="179"/>
      <c r="R14" s="179"/>
      <c r="S14" s="180" t="str">
        <f t="shared" si="0"/>
        <v>1</v>
      </c>
      <c r="T14" s="180" t="str">
        <f t="shared" si="1"/>
        <v>1</v>
      </c>
      <c r="U14" s="180" t="str">
        <f t="shared" si="2"/>
        <v>0</v>
      </c>
      <c r="V14" s="180" t="str">
        <f t="shared" si="4"/>
        <v>0</v>
      </c>
      <c r="W14" s="180" t="str">
        <f t="shared" si="3"/>
        <v>N</v>
      </c>
      <c r="X14" s="778"/>
      <c r="Y14" s="624"/>
      <c r="Z14" s="780"/>
      <c r="AA14" s="780"/>
      <c r="AB14" s="780"/>
      <c r="AC14" s="776"/>
      <c r="AD14" s="776"/>
      <c r="AE14" s="776"/>
    </row>
    <row r="15" spans="1:31" s="169" customFormat="1" ht="49.95" customHeight="1">
      <c r="A15" s="5"/>
      <c r="B15" s="181"/>
      <c r="C15" s="5"/>
      <c r="D15" s="5"/>
      <c r="E15" s="5"/>
      <c r="F15" s="5"/>
      <c r="G15" s="5">
        <v>0</v>
      </c>
      <c r="H15" s="5">
        <v>0</v>
      </c>
      <c r="I15" s="5"/>
      <c r="J15" s="5"/>
      <c r="K15" s="5"/>
      <c r="L15" s="179"/>
      <c r="M15" s="5"/>
      <c r="N15" s="179"/>
      <c r="O15" s="179"/>
      <c r="P15" s="179"/>
      <c r="Q15" s="179"/>
      <c r="R15" s="179"/>
      <c r="S15" s="180" t="str">
        <f t="shared" si="0"/>
        <v>1</v>
      </c>
      <c r="T15" s="180" t="str">
        <f t="shared" si="1"/>
        <v>1</v>
      </c>
      <c r="U15" s="180" t="str">
        <f t="shared" si="2"/>
        <v>0</v>
      </c>
      <c r="V15" s="180" t="str">
        <f t="shared" si="4"/>
        <v>0</v>
      </c>
      <c r="W15" s="180" t="str">
        <f t="shared" si="3"/>
        <v>N</v>
      </c>
      <c r="X15" s="778"/>
      <c r="Y15" s="624"/>
      <c r="Z15" s="780"/>
      <c r="AA15" s="780"/>
      <c r="AB15" s="780"/>
      <c r="AC15" s="776"/>
      <c r="AD15" s="776"/>
      <c r="AE15" s="776"/>
    </row>
    <row r="16" spans="1:31" s="169" customFormat="1" ht="49.95" customHeight="1">
      <c r="A16" s="5"/>
      <c r="B16" s="181"/>
      <c r="C16" s="5"/>
      <c r="D16" s="5"/>
      <c r="E16" s="5"/>
      <c r="F16" s="5"/>
      <c r="G16" s="5">
        <v>0</v>
      </c>
      <c r="H16" s="5">
        <v>0</v>
      </c>
      <c r="I16" s="5"/>
      <c r="J16" s="5"/>
      <c r="K16" s="5"/>
      <c r="L16" s="179"/>
      <c r="M16" s="5"/>
      <c r="N16" s="179"/>
      <c r="O16" s="179"/>
      <c r="P16" s="179"/>
      <c r="Q16" s="179"/>
      <c r="R16" s="179"/>
      <c r="S16" s="180" t="str">
        <f t="shared" si="0"/>
        <v>1</v>
      </c>
      <c r="T16" s="180" t="str">
        <f t="shared" si="1"/>
        <v>1</v>
      </c>
      <c r="U16" s="180" t="str">
        <f t="shared" si="2"/>
        <v>0</v>
      </c>
      <c r="V16" s="180" t="str">
        <f t="shared" si="4"/>
        <v>0</v>
      </c>
      <c r="W16" s="180" t="str">
        <f t="shared" si="3"/>
        <v>N</v>
      </c>
      <c r="X16" s="778"/>
      <c r="Y16" s="624"/>
      <c r="Z16" s="780"/>
      <c r="AA16" s="780"/>
      <c r="AB16" s="780"/>
      <c r="AC16" s="776"/>
      <c r="AD16" s="776"/>
      <c r="AE16" s="776"/>
    </row>
    <row r="17" spans="1:31" s="169" customFormat="1" ht="49.95" customHeight="1">
      <c r="A17" s="5"/>
      <c r="B17" s="181"/>
      <c r="C17" s="5"/>
      <c r="D17" s="5"/>
      <c r="E17" s="5"/>
      <c r="F17" s="5"/>
      <c r="G17" s="5">
        <v>0</v>
      </c>
      <c r="H17" s="5">
        <v>0</v>
      </c>
      <c r="I17" s="5"/>
      <c r="J17" s="5"/>
      <c r="K17" s="5"/>
      <c r="L17" s="179"/>
      <c r="M17" s="5"/>
      <c r="N17" s="179"/>
      <c r="O17" s="179"/>
      <c r="P17" s="179"/>
      <c r="Q17" s="179"/>
      <c r="R17" s="179"/>
      <c r="S17" s="180" t="str">
        <f t="shared" si="0"/>
        <v>1</v>
      </c>
      <c r="T17" s="180" t="str">
        <f t="shared" si="1"/>
        <v>1</v>
      </c>
      <c r="U17" s="180" t="str">
        <f t="shared" si="2"/>
        <v>0</v>
      </c>
      <c r="V17" s="180" t="str">
        <f t="shared" si="4"/>
        <v>0</v>
      </c>
      <c r="W17" s="180" t="str">
        <f t="shared" si="3"/>
        <v>N</v>
      </c>
      <c r="X17" s="778"/>
      <c r="Y17" s="624"/>
      <c r="Z17" s="780"/>
      <c r="AA17" s="780"/>
      <c r="AB17" s="780"/>
      <c r="AC17" s="776"/>
      <c r="AD17" s="776"/>
      <c r="AE17" s="776"/>
    </row>
    <row r="18" spans="1:31" s="169" customFormat="1" ht="49.95" customHeight="1">
      <c r="A18" s="5"/>
      <c r="B18" s="181"/>
      <c r="C18" s="5"/>
      <c r="D18" s="5"/>
      <c r="E18" s="5"/>
      <c r="F18" s="5"/>
      <c r="G18" s="5">
        <v>0</v>
      </c>
      <c r="H18" s="5">
        <v>0</v>
      </c>
      <c r="I18" s="5"/>
      <c r="J18" s="5"/>
      <c r="K18" s="5"/>
      <c r="L18" s="179"/>
      <c r="M18" s="5"/>
      <c r="N18" s="179"/>
      <c r="O18" s="179"/>
      <c r="P18" s="179"/>
      <c r="Q18" s="179"/>
      <c r="R18" s="179"/>
      <c r="S18" s="180" t="str">
        <f t="shared" si="0"/>
        <v>1</v>
      </c>
      <c r="T18" s="180" t="str">
        <f t="shared" si="1"/>
        <v>1</v>
      </c>
      <c r="U18" s="180" t="str">
        <f t="shared" si="2"/>
        <v>0</v>
      </c>
      <c r="V18" s="180" t="str">
        <f t="shared" si="4"/>
        <v>0</v>
      </c>
      <c r="W18" s="180" t="str">
        <f t="shared" si="3"/>
        <v>N</v>
      </c>
      <c r="X18" s="778"/>
      <c r="Y18" s="624"/>
      <c r="Z18" s="780"/>
      <c r="AA18" s="780"/>
      <c r="AB18" s="780"/>
      <c r="AC18" s="776"/>
      <c r="AD18" s="776"/>
      <c r="AE18" s="776"/>
    </row>
    <row r="19" spans="1:31" s="169" customFormat="1" ht="49.95" customHeight="1">
      <c r="A19" s="5"/>
      <c r="B19" s="181"/>
      <c r="C19" s="5"/>
      <c r="D19" s="5"/>
      <c r="E19" s="5"/>
      <c r="F19" s="5"/>
      <c r="G19" s="5">
        <v>0</v>
      </c>
      <c r="H19" s="5">
        <v>0</v>
      </c>
      <c r="I19" s="5"/>
      <c r="J19" s="5"/>
      <c r="K19" s="5"/>
      <c r="L19" s="179"/>
      <c r="M19" s="5"/>
      <c r="N19" s="179"/>
      <c r="O19" s="179"/>
      <c r="P19" s="179"/>
      <c r="Q19" s="179"/>
      <c r="R19" s="179"/>
      <c r="S19" s="180" t="str">
        <f t="shared" si="0"/>
        <v>1</v>
      </c>
      <c r="T19" s="180" t="str">
        <f t="shared" si="1"/>
        <v>1</v>
      </c>
      <c r="U19" s="180" t="str">
        <f t="shared" si="2"/>
        <v>0</v>
      </c>
      <c r="V19" s="180" t="str">
        <f t="shared" si="4"/>
        <v>0</v>
      </c>
      <c r="W19" s="180" t="str">
        <f t="shared" si="3"/>
        <v>N</v>
      </c>
      <c r="X19" s="778"/>
      <c r="Y19" s="624"/>
      <c r="Z19" s="780"/>
      <c r="AA19" s="780"/>
      <c r="AB19" s="780"/>
      <c r="AC19" s="776"/>
      <c r="AD19" s="776"/>
      <c r="AE19" s="776"/>
    </row>
    <row r="20" spans="1:31" s="169" customFormat="1" ht="49.95" customHeight="1">
      <c r="A20" s="5"/>
      <c r="B20" s="181"/>
      <c r="C20" s="5"/>
      <c r="D20" s="5"/>
      <c r="E20" s="5"/>
      <c r="F20" s="5"/>
      <c r="G20" s="5">
        <v>0</v>
      </c>
      <c r="H20" s="5">
        <v>0</v>
      </c>
      <c r="I20" s="5"/>
      <c r="J20" s="5"/>
      <c r="K20" s="5"/>
      <c r="L20" s="179"/>
      <c r="M20" s="5"/>
      <c r="N20" s="179"/>
      <c r="O20" s="179"/>
      <c r="P20" s="179"/>
      <c r="Q20" s="179"/>
      <c r="R20" s="179"/>
      <c r="S20" s="180" t="str">
        <f t="shared" si="0"/>
        <v>1</v>
      </c>
      <c r="T20" s="180" t="str">
        <f t="shared" si="1"/>
        <v>1</v>
      </c>
      <c r="U20" s="180" t="str">
        <f t="shared" si="2"/>
        <v>0</v>
      </c>
      <c r="V20" s="180" t="str">
        <f t="shared" si="4"/>
        <v>0</v>
      </c>
      <c r="W20" s="180" t="str">
        <f t="shared" si="3"/>
        <v>N</v>
      </c>
      <c r="X20" s="778"/>
      <c r="Y20" s="624"/>
      <c r="Z20" s="780"/>
      <c r="AA20" s="780"/>
      <c r="AB20" s="780"/>
      <c r="AC20" s="776"/>
      <c r="AD20" s="776"/>
      <c r="AE20" s="776"/>
    </row>
    <row r="21" spans="1:31" s="169" customFormat="1" ht="49.95" customHeight="1">
      <c r="A21" s="5"/>
      <c r="B21" s="181"/>
      <c r="C21" s="5"/>
      <c r="D21" s="5"/>
      <c r="E21" s="5"/>
      <c r="F21" s="5"/>
      <c r="G21" s="5">
        <v>0</v>
      </c>
      <c r="H21" s="5">
        <v>0</v>
      </c>
      <c r="I21" s="5"/>
      <c r="J21" s="5"/>
      <c r="K21" s="5"/>
      <c r="L21" s="179"/>
      <c r="M21" s="5"/>
      <c r="N21" s="179"/>
      <c r="O21" s="179"/>
      <c r="P21" s="179"/>
      <c r="Q21" s="179"/>
      <c r="R21" s="179"/>
      <c r="S21" s="180" t="str">
        <f t="shared" si="0"/>
        <v>1</v>
      </c>
      <c r="T21" s="180" t="str">
        <f t="shared" si="1"/>
        <v>1</v>
      </c>
      <c r="U21" s="180" t="str">
        <f t="shared" si="2"/>
        <v>0</v>
      </c>
      <c r="V21" s="180" t="str">
        <f t="shared" si="4"/>
        <v>0</v>
      </c>
      <c r="W21" s="180" t="str">
        <f t="shared" si="3"/>
        <v>N</v>
      </c>
      <c r="X21" s="778"/>
      <c r="Y21" s="624"/>
      <c r="Z21" s="780"/>
      <c r="AA21" s="780"/>
      <c r="AB21" s="780"/>
      <c r="AC21" s="776"/>
      <c r="AD21" s="776"/>
      <c r="AE21" s="776"/>
    </row>
    <row r="22" spans="1:31" s="169" customFormat="1" ht="49.95" customHeight="1">
      <c r="A22" s="5"/>
      <c r="B22" s="181"/>
      <c r="C22" s="5"/>
      <c r="D22" s="5"/>
      <c r="E22" s="5"/>
      <c r="F22" s="5"/>
      <c r="G22" s="5">
        <v>0</v>
      </c>
      <c r="H22" s="5">
        <v>0</v>
      </c>
      <c r="I22" s="5"/>
      <c r="J22" s="5"/>
      <c r="K22" s="5"/>
      <c r="L22" s="179"/>
      <c r="M22" s="5"/>
      <c r="N22" s="179"/>
      <c r="O22" s="179"/>
      <c r="P22" s="179"/>
      <c r="Q22" s="179"/>
      <c r="R22" s="179"/>
      <c r="S22" s="180" t="str">
        <f t="shared" si="0"/>
        <v>1</v>
      </c>
      <c r="T22" s="180" t="str">
        <f t="shared" si="1"/>
        <v>1</v>
      </c>
      <c r="U22" s="180" t="str">
        <f t="shared" si="2"/>
        <v>0</v>
      </c>
      <c r="V22" s="180" t="str">
        <f t="shared" si="4"/>
        <v>0</v>
      </c>
      <c r="W22" s="180" t="str">
        <f t="shared" si="3"/>
        <v>N</v>
      </c>
      <c r="X22" s="779"/>
      <c r="Y22" s="625"/>
      <c r="Z22" s="780"/>
      <c r="AA22" s="780"/>
      <c r="AB22" s="780"/>
      <c r="AC22" s="776"/>
      <c r="AD22" s="776"/>
      <c r="AE22" s="776"/>
    </row>
    <row r="23" spans="1:31" s="184" customFormat="1" ht="49.95" customHeight="1">
      <c r="A23" s="748" t="s">
        <v>822</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2"/>
      <c r="T23" s="182"/>
      <c r="U23" s="182"/>
      <c r="V23" s="182"/>
      <c r="W23" s="183"/>
      <c r="X23" s="6">
        <f>X4</f>
        <v>1</v>
      </c>
      <c r="Y23" s="41">
        <f>Y4</f>
        <v>0</v>
      </c>
      <c r="Z23" s="780"/>
      <c r="AA23" s="780"/>
      <c r="AB23" s="780"/>
      <c r="AC23" s="776"/>
      <c r="AD23" s="776"/>
      <c r="AE23" s="77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700-000000000000}"/>
    <dataValidation type="list" allowBlank="1" showInputMessage="1" showErrorMessage="1" sqref="A5:A22" xr:uid="{00000000-0002-0000-3700-000001000000}">
      <formula1>$A$26:$A$53</formula1>
    </dataValidation>
    <dataValidation type="list" allowBlank="1" showInputMessage="1" showErrorMessage="1" sqref="K5:K22" xr:uid="{00000000-0002-0000-3700-000002000000}">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44140625" style="7" customWidth="1"/>
    <col min="4" max="4" width="16.21875" style="7" customWidth="1"/>
    <col min="5" max="5" width="13" style="7" customWidth="1"/>
    <col min="6" max="6" width="14" style="7" customWidth="1"/>
    <col min="7" max="7" width="11.88671875" style="7" customWidth="1"/>
    <col min="8" max="8" width="12.44140625" style="7" customWidth="1"/>
    <col min="9" max="9" width="11.109375" style="7" customWidth="1"/>
    <col min="10" max="10" width="22" style="9" customWidth="1"/>
    <col min="11" max="11" width="19.44140625" style="7" customWidth="1"/>
    <col min="12" max="12" width="18.33203125" style="10" customWidth="1"/>
    <col min="13" max="13" width="18.33203125" style="7" customWidth="1"/>
    <col min="14" max="16" width="19" style="11" customWidth="1"/>
    <col min="17" max="17" width="13.44140625" style="11" customWidth="1"/>
    <col min="18" max="18" width="19" style="11" customWidth="1"/>
    <col min="19" max="20" width="20.44140625" style="7" customWidth="1"/>
    <col min="21" max="21" width="18.44140625" style="7" customWidth="1"/>
    <col min="22" max="22" width="16.77734375" style="7" customWidth="1"/>
    <col min="23" max="23" width="17" style="7" customWidth="1"/>
    <col min="24" max="24" width="16.6640625" style="7" customWidth="1"/>
    <col min="25" max="25" width="19"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先填【114-1申請總表】第8列之B欄至CN欄'!G47</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先填【114-1申請總表】第8列之B欄至CN欄'!$N$47="弱勢家庭子女",'步驟1. 先填【114-1申請總表】第8列之B欄至CN欄'!$N$47="弱勢家庭身障學生或身障人士子女")),U4*(G4=0)),"1","0")</f>
        <v>0</v>
      </c>
      <c r="W4" s="148" t="str">
        <f t="shared" ref="W4:W22" si="3">IF(U4*V4,"Y","N")</f>
        <v>N</v>
      </c>
      <c r="X4" s="745">
        <f>COUNTIF(U4:U22,"1")</f>
        <v>1</v>
      </c>
      <c r="Y4" s="623">
        <f>'步驟1. 先填【114-1申請總表】第8列之B欄至CN欄'!N47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821</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800-000000000000}"/>
    <dataValidation type="list" allowBlank="1" showInputMessage="1" showErrorMessage="1" sqref="A5:A22" xr:uid="{00000000-0002-0000-3800-000001000000}">
      <formula1>$A$26:$A$53</formula1>
    </dataValidation>
    <dataValidation type="list" allowBlank="1" showInputMessage="1" showErrorMessage="1" sqref="K5:K22" xr:uid="{00000000-0002-0000-3800-000002000000}">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3" width="8.88671875" style="7" customWidth="1"/>
    <col min="4" max="8" width="13.44140625" style="7" customWidth="1"/>
    <col min="9" max="9" width="11.6640625" style="7" customWidth="1"/>
    <col min="10" max="10" width="22.77734375" style="9" customWidth="1"/>
    <col min="11" max="11" width="17.88671875" style="7" customWidth="1"/>
    <col min="12" max="12" width="14.88671875" style="10" customWidth="1"/>
    <col min="13" max="13" width="17.88671875" style="7" customWidth="1"/>
    <col min="14" max="14" width="21" style="11" customWidth="1"/>
    <col min="15" max="16" width="17.6640625" style="11" customWidth="1"/>
    <col min="17" max="17" width="11" style="11" customWidth="1"/>
    <col min="18" max="18" width="17.6640625" style="11" customWidth="1"/>
    <col min="19" max="20" width="21.21875" style="7" customWidth="1"/>
    <col min="21" max="21" width="16.21875" style="7" customWidth="1"/>
    <col min="22" max="22" width="16.109375" style="7" customWidth="1"/>
    <col min="23" max="23" width="14.88671875"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先填【114-1申請總表】第8列之B欄至CN欄'!G48</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先填【114-1申請總表】第8列之B欄至CN欄'!$N$48="弱勢家庭子女",'步驟1. 先填【114-1申請總表】第8列之B欄至CN欄'!$N$48="弱勢家庭身障學生或身障人士子女")),U4*(G4=0)),"1","0")</f>
        <v>0</v>
      </c>
      <c r="W4" s="148" t="str">
        <f t="shared" ref="W4:W22" si="3">IF(U4*V4,"Y","N")</f>
        <v>N</v>
      </c>
      <c r="X4" s="745">
        <f>COUNTIF(U4:U22,"1")</f>
        <v>1</v>
      </c>
      <c r="Y4" s="623">
        <f>'步驟1. 先填【114-1申請總表】第8列之B欄至CN欄'!N48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900-000000000000}"/>
    <dataValidation type="list" allowBlank="1" showInputMessage="1" showErrorMessage="1" sqref="A5:A22" xr:uid="{00000000-0002-0000-3900-000001000000}">
      <formula1>$A$26:$A$53</formula1>
    </dataValidation>
    <dataValidation type="list" allowBlank="1" showInputMessage="1" showErrorMessage="1" sqref="K5:K22" xr:uid="{00000000-0002-0000-3900-000002000000}">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10.6640625" style="7" customWidth="1"/>
    <col min="4" max="4" width="14.6640625" style="7" customWidth="1"/>
    <col min="5" max="5" width="11.6640625" style="7" customWidth="1"/>
    <col min="6" max="6" width="12.77734375" style="7" customWidth="1"/>
    <col min="7" max="8" width="12.88671875" style="7" customWidth="1"/>
    <col min="9" max="9" width="10.44140625" style="7" customWidth="1"/>
    <col min="10" max="10" width="20.77734375" style="9" customWidth="1"/>
    <col min="11" max="11" width="16.77734375" style="7" customWidth="1"/>
    <col min="12" max="12" width="16.109375" style="10" customWidth="1"/>
    <col min="13" max="13" width="17.44140625" style="7" customWidth="1"/>
    <col min="14" max="16" width="19.21875" style="11" customWidth="1"/>
    <col min="17" max="17" width="13.33203125" style="11" customWidth="1"/>
    <col min="18" max="18" width="19.21875" style="11" customWidth="1"/>
    <col min="19" max="20" width="20" style="7" customWidth="1"/>
    <col min="21" max="21" width="16.44140625" style="7" customWidth="1"/>
    <col min="22" max="22" width="16.88671875" style="7" customWidth="1"/>
    <col min="23" max="23" width="15.44140625" style="7" customWidth="1"/>
    <col min="24" max="24" width="16.4414062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先填【114-1申請總表】第8列之B欄至CN欄'!G49</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先填【114-1申請總表】第8列之B欄至CN欄'!$N$49="弱勢家庭子女",'步驟1. 先填【114-1申請總表】第8列之B欄至CN欄'!$N$49="弱勢家庭身障學生或身障人士子女")),U4*(G4=0)),"1","0")</f>
        <v>0</v>
      </c>
      <c r="W4" s="148" t="str">
        <f t="shared" ref="W4:W22" si="3">IF(U4*V4,"Y","N")</f>
        <v>N</v>
      </c>
      <c r="X4" s="745">
        <f>COUNTIF(U4:U22,"1")</f>
        <v>1</v>
      </c>
      <c r="Y4" s="623">
        <f>'步驟1. 先填【114-1申請總表】第8列之B欄至CN欄'!N49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A00-000000000000}"/>
    <dataValidation type="list" allowBlank="1" showInputMessage="1" showErrorMessage="1" sqref="A5:A22" xr:uid="{00000000-0002-0000-3A00-000001000000}">
      <formula1>$A$26:$A$53</formula1>
    </dataValidation>
    <dataValidation type="list" allowBlank="1" showInputMessage="1" showErrorMessage="1" sqref="K5:K22" xr:uid="{00000000-0002-0000-3A00-000002000000}">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60">
    <tabColor rgb="FFFF0000"/>
    <pageSetUpPr fitToPage="1"/>
  </sheetPr>
  <dimension ref="A1:AE59"/>
  <sheetViews>
    <sheetView topLeftCell="P1" zoomScale="90" zoomScaleNormal="90" zoomScaleSheetLayoutView="100" workbookViewId="0">
      <selection activeCell="AE6" sqref="AE6"/>
    </sheetView>
  </sheetViews>
  <sheetFormatPr defaultColWidth="9" defaultRowHeight="10.199999999999999"/>
  <cols>
    <col min="1" max="1" width="8.77734375" style="13" customWidth="1"/>
    <col min="2" max="2" width="6.21875" style="13" customWidth="1"/>
    <col min="3" max="3" width="7.77734375" style="13" customWidth="1"/>
    <col min="4" max="4" width="6.33203125" style="44" customWidth="1"/>
    <col min="5" max="5" width="7.21875" style="15" customWidth="1"/>
    <col min="6" max="6" width="9.33203125" style="15" customWidth="1"/>
    <col min="7" max="7" width="12.109375" style="15" customWidth="1"/>
    <col min="8" max="8" width="12.6640625" style="15" customWidth="1"/>
    <col min="9" max="9" width="7.77734375" style="44" customWidth="1"/>
    <col min="10" max="10" width="9.6640625" style="15" hidden="1" customWidth="1"/>
    <col min="11" max="11" width="15.77734375" style="15" customWidth="1"/>
    <col min="12" max="12" width="16.77734375" style="15" customWidth="1"/>
    <col min="13" max="13" width="14.44140625" style="15" customWidth="1"/>
    <col min="14" max="14" width="11.33203125" style="15" customWidth="1"/>
    <col min="15" max="15" width="21.21875" style="15" customWidth="1"/>
    <col min="16" max="16" width="11.109375" style="15" customWidth="1"/>
    <col min="17" max="17" width="10.109375" style="15" customWidth="1"/>
    <col min="18" max="18" width="9.44140625" style="15" customWidth="1"/>
    <col min="19" max="19" width="10.88671875" style="15" customWidth="1"/>
    <col min="20" max="20" width="10.33203125" style="15" customWidth="1"/>
    <col min="21" max="21" width="12.6640625" style="14" customWidth="1"/>
    <col min="22" max="29" width="14" style="14" customWidth="1"/>
    <col min="30" max="30" width="12.21875" style="14" customWidth="1"/>
    <col min="31" max="31" width="40.88671875" style="13" customWidth="1"/>
    <col min="32" max="16384" width="9" style="13"/>
  </cols>
  <sheetData>
    <row r="1" spans="1:31" ht="51" customHeight="1">
      <c r="D1" s="445" t="str">
        <f>'步驟1. 先填【114-1申請總表】第8列之B欄至CN欄'!D1</f>
        <v xml:space="preserve">學校中文名稱:國立彰化師範大學
學校英文名稱: </v>
      </c>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33" customHeight="1">
      <c r="D2" s="447" t="s">
        <v>903</v>
      </c>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row>
    <row r="3" spans="1:31" ht="28.95" customHeight="1">
      <c r="D3" s="447" t="s">
        <v>1187</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row>
    <row r="4" spans="1:31" s="23" customFormat="1" ht="39" customHeight="1">
      <c r="A4" s="448" t="s">
        <v>115</v>
      </c>
      <c r="B4" s="455" t="s">
        <v>116</v>
      </c>
      <c r="C4" s="455" t="s">
        <v>117</v>
      </c>
      <c r="D4" s="456" t="s">
        <v>118</v>
      </c>
      <c r="E4" s="453" t="s">
        <v>119</v>
      </c>
      <c r="F4" s="453" t="s">
        <v>307</v>
      </c>
      <c r="G4" s="453" t="s">
        <v>121</v>
      </c>
      <c r="H4" s="453" t="s">
        <v>122</v>
      </c>
      <c r="I4" s="456" t="s">
        <v>123</v>
      </c>
      <c r="J4" s="453" t="s">
        <v>124</v>
      </c>
      <c r="K4" s="453" t="s">
        <v>125</v>
      </c>
      <c r="L4" s="453" t="s">
        <v>126</v>
      </c>
      <c r="M4" s="453" t="s">
        <v>127</v>
      </c>
      <c r="N4" s="453" t="s">
        <v>128</v>
      </c>
      <c r="O4" s="453" t="s">
        <v>129</v>
      </c>
      <c r="P4" s="453" t="s">
        <v>130</v>
      </c>
      <c r="Q4" s="453"/>
      <c r="R4" s="453"/>
      <c r="S4" s="453"/>
      <c r="T4" s="453"/>
      <c r="U4" s="460" t="s">
        <v>131</v>
      </c>
      <c r="V4" s="461" t="s">
        <v>150</v>
      </c>
      <c r="W4" s="457" t="s">
        <v>151</v>
      </c>
      <c r="X4" s="457" t="s">
        <v>152</v>
      </c>
      <c r="Y4" s="457" t="s">
        <v>153</v>
      </c>
      <c r="Z4" s="457" t="s">
        <v>157</v>
      </c>
      <c r="AA4" s="457" t="s">
        <v>154</v>
      </c>
      <c r="AB4" s="457" t="s">
        <v>155</v>
      </c>
      <c r="AC4" s="459" t="s">
        <v>156</v>
      </c>
      <c r="AD4" s="457" t="s">
        <v>132</v>
      </c>
      <c r="AE4" s="452" t="s">
        <v>133</v>
      </c>
    </row>
    <row r="5" spans="1:31" s="23" customFormat="1" ht="71.25" customHeight="1">
      <c r="A5" s="449"/>
      <c r="B5" s="455"/>
      <c r="C5" s="455"/>
      <c r="D5" s="456"/>
      <c r="E5" s="453"/>
      <c r="F5" s="453"/>
      <c r="G5" s="453"/>
      <c r="H5" s="453"/>
      <c r="I5" s="456"/>
      <c r="J5" s="453"/>
      <c r="K5" s="453"/>
      <c r="L5" s="453"/>
      <c r="M5" s="453"/>
      <c r="N5" s="453"/>
      <c r="O5" s="453"/>
      <c r="P5" s="24" t="s">
        <v>110</v>
      </c>
      <c r="Q5" s="24" t="s">
        <v>111</v>
      </c>
      <c r="R5" s="24" t="s">
        <v>112</v>
      </c>
      <c r="S5" s="24" t="s">
        <v>113</v>
      </c>
      <c r="T5" s="24" t="s">
        <v>114</v>
      </c>
      <c r="U5" s="460"/>
      <c r="V5" s="461"/>
      <c r="W5" s="457"/>
      <c r="X5" s="457"/>
      <c r="Y5" s="457"/>
      <c r="Z5" s="457"/>
      <c r="AA5" s="457"/>
      <c r="AB5" s="457"/>
      <c r="AC5" s="459"/>
      <c r="AD5" s="457"/>
      <c r="AE5" s="452"/>
    </row>
    <row r="6" spans="1:31" s="33" customFormat="1" ht="79.95" customHeight="1">
      <c r="A6" s="28" t="s">
        <v>1189</v>
      </c>
      <c r="B6" s="27" t="str">
        <f>'步驟1. 先填【114-1申請總表】第8列之B欄至CN欄'!B8</f>
        <v>彰化縣市</v>
      </c>
      <c r="C6" s="28" t="str">
        <f>'步驟1. 先填【114-1申請總表】第8列之B欄至CN欄'!C8</f>
        <v>國立彰化師範大學</v>
      </c>
      <c r="D6" s="43" t="str">
        <f>'114-1合格者清冊(已保護儲存格)'!D6</f>
        <v>1</v>
      </c>
      <c r="E6" s="29" t="str">
        <f>'步驟1. 先填【114-1申請總表】第8列之B欄至CN欄'!E8</f>
        <v>大學部</v>
      </c>
      <c r="F6" s="51" t="s">
        <v>308</v>
      </c>
      <c r="G6" s="29" t="str">
        <f>'步驟1. 先填【114-1申請總表】第8列之B欄至CN欄'!G8</f>
        <v>何淑芬</v>
      </c>
      <c r="H6" s="29" t="str">
        <f>'步驟1. 先填【114-1申請總表】第8列之B欄至CN欄'!H8</f>
        <v>英文系</v>
      </c>
      <c r="I6" s="45" t="str">
        <f>'步驟1. 先填【114-1申請總表】第8列之B欄至CN欄'!I8</f>
        <v>3</v>
      </c>
      <c r="J6" s="29" t="str">
        <f>'步驟1. 先填【114-1申請總表】第8列之B欄至CN欄'!J8</f>
        <v>甲</v>
      </c>
      <c r="K6" s="29" t="str">
        <f>'步驟1. 先填【114-1申請總表】第8列之B欄至CN欄'!K8</f>
        <v>S1234567</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請照抄戶籍謄本，一個字都不能錯不能少</v>
      </c>
      <c r="P6" s="29" t="str">
        <f>'步驟1. 先填【114-1申請總表】第8列之B欄至CN欄'!CL8</f>
        <v>郵政存簿（限郵局）</v>
      </c>
      <c r="Q6" s="29" t="str">
        <f>'步驟1. 先填【114-1申請總表】第8列之B欄至CN欄'!CM8</f>
        <v>大同郵局</v>
      </c>
      <c r="R6" s="29" t="str">
        <f>'步驟1. 先填【114-1申請總表】第8列之B欄至CN欄'!CO8</f>
        <v>何淑芬</v>
      </c>
      <c r="S6" s="29" t="str">
        <f>'步驟1. 先填【114-1申請總表】第8列之B欄至CN欄'!CP8</f>
        <v>7000021</v>
      </c>
      <c r="T6" s="29" t="str">
        <f>'步驟1. 先填【114-1申請總表】第8列之B欄至CN欄'!CN8</f>
        <v>12345678912345</v>
      </c>
      <c r="U6" s="31">
        <f>'步驟1. 先填【114-1申請總表】第8列之B欄至CN欄'!CQ8</f>
        <v>25000</v>
      </c>
      <c r="V6" s="31">
        <v>0</v>
      </c>
      <c r="W6" s="31">
        <v>0</v>
      </c>
      <c r="X6" s="31">
        <v>0</v>
      </c>
      <c r="Y6" s="31">
        <v>0</v>
      </c>
      <c r="Z6" s="31">
        <f>'步驟1. 先填【114-1申請總表】第8列之B欄至CN欄'!CV8</f>
        <v>0</v>
      </c>
      <c r="AA6" s="31">
        <v>0</v>
      </c>
      <c r="AB6" s="31">
        <v>0</v>
      </c>
      <c r="AC6" s="35">
        <v>0</v>
      </c>
      <c r="AD6" s="31">
        <f>SUM(U6:AC6)</f>
        <v>25000</v>
      </c>
      <c r="AE6" s="32"/>
    </row>
    <row r="7" spans="1:31" s="33" customFormat="1" ht="79.95" customHeight="1">
      <c r="A7" s="28" t="str">
        <f>A6</f>
        <v>114學年度第二學期</v>
      </c>
      <c r="B7" s="27">
        <f>'步驟1. 先填【114-1申請總表】第8列之B欄至CN欄'!B9</f>
        <v>0</v>
      </c>
      <c r="C7" s="28">
        <f>'步驟1. 先填【114-1申請總表】第8列之B欄至CN欄'!C9</f>
        <v>0</v>
      </c>
      <c r="D7" s="43" t="str">
        <f>'114-1合格者清冊(已保護儲存格)'!D7</f>
        <v>2</v>
      </c>
      <c r="E7" s="29">
        <f>'步驟1. 先填【114-1申請總表】第8列之B欄至CN欄'!E9</f>
        <v>0</v>
      </c>
      <c r="F7" s="51" t="s">
        <v>308</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v>0</v>
      </c>
      <c r="W7" s="31">
        <v>0</v>
      </c>
      <c r="X7" s="31">
        <v>0</v>
      </c>
      <c r="Y7" s="31">
        <v>0</v>
      </c>
      <c r="Z7" s="31" t="str">
        <f>'步驟1. 先填【114-1申請總表】第8列之B欄至CN欄'!CV9</f>
        <v/>
      </c>
      <c r="AA7" s="31">
        <v>0</v>
      </c>
      <c r="AB7" s="31">
        <v>0</v>
      </c>
      <c r="AC7" s="35">
        <v>0</v>
      </c>
      <c r="AD7" s="31">
        <f t="shared" ref="AD7:AD55" si="0">SUM(U7:AC7)</f>
        <v>0</v>
      </c>
      <c r="AE7" s="32"/>
    </row>
    <row r="8" spans="1:31" s="33" customFormat="1" ht="79.95" customHeight="1">
      <c r="A8" s="28" t="str">
        <f t="shared" ref="A8:A55" si="1">A7</f>
        <v>114學年度第二學期</v>
      </c>
      <c r="B8" s="27">
        <f>'步驟1. 先填【114-1申請總表】第8列之B欄至CN欄'!B10</f>
        <v>0</v>
      </c>
      <c r="C8" s="28">
        <f>'步驟1. 先填【114-1申請總表】第8列之B欄至CN欄'!C10</f>
        <v>0</v>
      </c>
      <c r="D8" s="43" t="str">
        <f>'114-1合格者清冊(已保護儲存格)'!D8</f>
        <v>3</v>
      </c>
      <c r="E8" s="29">
        <f>'步驟1. 先填【114-1申請總表】第8列之B欄至CN欄'!E10</f>
        <v>0</v>
      </c>
      <c r="F8" s="51" t="s">
        <v>308</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v>0</v>
      </c>
      <c r="W8" s="31">
        <v>0</v>
      </c>
      <c r="X8" s="31">
        <v>0</v>
      </c>
      <c r="Y8" s="31">
        <v>0</v>
      </c>
      <c r="Z8" s="31" t="str">
        <f>'步驟1. 先填【114-1申請總表】第8列之B欄至CN欄'!CV10</f>
        <v/>
      </c>
      <c r="AA8" s="31">
        <v>0</v>
      </c>
      <c r="AB8" s="31">
        <v>0</v>
      </c>
      <c r="AC8" s="35">
        <v>0</v>
      </c>
      <c r="AD8" s="31">
        <f t="shared" si="0"/>
        <v>0</v>
      </c>
      <c r="AE8" s="32"/>
    </row>
    <row r="9" spans="1:31" s="33" customFormat="1" ht="79.95" customHeight="1">
      <c r="A9" s="28" t="str">
        <f t="shared" si="1"/>
        <v>114學年度第二學期</v>
      </c>
      <c r="B9" s="27">
        <f>'步驟1. 先填【114-1申請總表】第8列之B欄至CN欄'!B11</f>
        <v>0</v>
      </c>
      <c r="C9" s="28">
        <f>'步驟1. 先填【114-1申請總表】第8列之B欄至CN欄'!C11</f>
        <v>0</v>
      </c>
      <c r="D9" s="43" t="str">
        <f>'114-1合格者清冊(已保護儲存格)'!D9</f>
        <v>4</v>
      </c>
      <c r="E9" s="29">
        <f>'步驟1. 先填【114-1申請總表】第8列之B欄至CN欄'!E11</f>
        <v>0</v>
      </c>
      <c r="F9" s="51" t="s">
        <v>308</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v>0</v>
      </c>
      <c r="W9" s="31">
        <v>0</v>
      </c>
      <c r="X9" s="31">
        <v>0</v>
      </c>
      <c r="Y9" s="31">
        <v>0</v>
      </c>
      <c r="Z9" s="31" t="str">
        <f>'步驟1. 先填【114-1申請總表】第8列之B欄至CN欄'!CV11</f>
        <v/>
      </c>
      <c r="AA9" s="31">
        <v>0</v>
      </c>
      <c r="AB9" s="31">
        <v>0</v>
      </c>
      <c r="AC9" s="35">
        <v>0</v>
      </c>
      <c r="AD9" s="31">
        <f t="shared" si="0"/>
        <v>0</v>
      </c>
      <c r="AE9" s="32"/>
    </row>
    <row r="10" spans="1:31" s="33" customFormat="1" ht="79.95" customHeight="1">
      <c r="A10" s="28" t="str">
        <f t="shared" si="1"/>
        <v>114學年度第二學期</v>
      </c>
      <c r="B10" s="27">
        <f>'步驟1. 先填【114-1申請總表】第8列之B欄至CN欄'!B12</f>
        <v>0</v>
      </c>
      <c r="C10" s="28">
        <f>'步驟1. 先填【114-1申請總表】第8列之B欄至CN欄'!C12</f>
        <v>0</v>
      </c>
      <c r="D10" s="43" t="str">
        <f>'114-1合格者清冊(已保護儲存格)'!D10</f>
        <v>5</v>
      </c>
      <c r="E10" s="29">
        <f>'步驟1. 先填【114-1申請總表】第8列之B欄至CN欄'!E12</f>
        <v>0</v>
      </c>
      <c r="F10" s="51" t="s">
        <v>308</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v>0</v>
      </c>
      <c r="W10" s="31">
        <v>0</v>
      </c>
      <c r="X10" s="31">
        <v>0</v>
      </c>
      <c r="Y10" s="31">
        <v>0</v>
      </c>
      <c r="Z10" s="31" t="str">
        <f>'步驟1. 先填【114-1申請總表】第8列之B欄至CN欄'!CV12</f>
        <v/>
      </c>
      <c r="AA10" s="31">
        <v>0</v>
      </c>
      <c r="AB10" s="31">
        <v>0</v>
      </c>
      <c r="AC10" s="35">
        <v>0</v>
      </c>
      <c r="AD10" s="31">
        <f t="shared" si="0"/>
        <v>0</v>
      </c>
      <c r="AE10" s="32"/>
    </row>
    <row r="11" spans="1:31" s="33" customFormat="1" ht="79.95" customHeight="1">
      <c r="A11" s="28" t="str">
        <f t="shared" si="1"/>
        <v>114學年度第二學期</v>
      </c>
      <c r="B11" s="27">
        <f>'步驟1. 先填【114-1申請總表】第8列之B欄至CN欄'!B13</f>
        <v>0</v>
      </c>
      <c r="C11" s="28">
        <f>'步驟1. 先填【114-1申請總表】第8列之B欄至CN欄'!C13</f>
        <v>0</v>
      </c>
      <c r="D11" s="43" t="str">
        <f>'114-1合格者清冊(已保護儲存格)'!D11</f>
        <v>6</v>
      </c>
      <c r="E11" s="29">
        <f>'步驟1. 先填【114-1申請總表】第8列之B欄至CN欄'!E13</f>
        <v>0</v>
      </c>
      <c r="F11" s="51" t="s">
        <v>308</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v>0</v>
      </c>
      <c r="W11" s="31">
        <v>0</v>
      </c>
      <c r="X11" s="31">
        <v>0</v>
      </c>
      <c r="Y11" s="31">
        <v>0</v>
      </c>
      <c r="Z11" s="31" t="str">
        <f>'步驟1. 先填【114-1申請總表】第8列之B欄至CN欄'!CV13</f>
        <v/>
      </c>
      <c r="AA11" s="31">
        <v>0</v>
      </c>
      <c r="AB11" s="31">
        <v>0</v>
      </c>
      <c r="AC11" s="35">
        <v>0</v>
      </c>
      <c r="AD11" s="31">
        <f t="shared" si="0"/>
        <v>0</v>
      </c>
      <c r="AE11" s="32"/>
    </row>
    <row r="12" spans="1:31" s="33" customFormat="1" ht="79.95" customHeight="1">
      <c r="A12" s="28" t="str">
        <f t="shared" si="1"/>
        <v>114學年度第二學期</v>
      </c>
      <c r="B12" s="27">
        <f>'步驟1. 先填【114-1申請總表】第8列之B欄至CN欄'!B14</f>
        <v>0</v>
      </c>
      <c r="C12" s="28">
        <f>'步驟1. 先填【114-1申請總表】第8列之B欄至CN欄'!C14</f>
        <v>0</v>
      </c>
      <c r="D12" s="43" t="str">
        <f>'114-1合格者清冊(已保護儲存格)'!D12</f>
        <v>7</v>
      </c>
      <c r="E12" s="29">
        <f>'步驟1. 先填【114-1申請總表】第8列之B欄至CN欄'!E14</f>
        <v>0</v>
      </c>
      <c r="F12" s="51" t="s">
        <v>308</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v>0</v>
      </c>
      <c r="W12" s="31">
        <v>0</v>
      </c>
      <c r="X12" s="31">
        <v>0</v>
      </c>
      <c r="Y12" s="31">
        <v>0</v>
      </c>
      <c r="Z12" s="31" t="str">
        <f>'步驟1. 先填【114-1申請總表】第8列之B欄至CN欄'!CV14</f>
        <v/>
      </c>
      <c r="AA12" s="31">
        <v>0</v>
      </c>
      <c r="AB12" s="31">
        <v>0</v>
      </c>
      <c r="AC12" s="35">
        <v>0</v>
      </c>
      <c r="AD12" s="31">
        <f t="shared" si="0"/>
        <v>0</v>
      </c>
      <c r="AE12" s="32"/>
    </row>
    <row r="13" spans="1:31" s="33" customFormat="1" ht="79.95" customHeight="1">
      <c r="A13" s="28" t="str">
        <f t="shared" si="1"/>
        <v>114學年度第二學期</v>
      </c>
      <c r="B13" s="27">
        <f>'步驟1. 先填【114-1申請總表】第8列之B欄至CN欄'!B15</f>
        <v>0</v>
      </c>
      <c r="C13" s="28">
        <f>'步驟1. 先填【114-1申請總表】第8列之B欄至CN欄'!C15</f>
        <v>0</v>
      </c>
      <c r="D13" s="43" t="str">
        <f>'114-1合格者清冊(已保護儲存格)'!D13</f>
        <v>8</v>
      </c>
      <c r="E13" s="29">
        <f>'步驟1. 先填【114-1申請總表】第8列之B欄至CN欄'!E15</f>
        <v>0</v>
      </c>
      <c r="F13" s="51" t="s">
        <v>308</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v>0</v>
      </c>
      <c r="W13" s="31">
        <v>0</v>
      </c>
      <c r="X13" s="31">
        <v>0</v>
      </c>
      <c r="Y13" s="31">
        <v>0</v>
      </c>
      <c r="Z13" s="31" t="str">
        <f>'步驟1. 先填【114-1申請總表】第8列之B欄至CN欄'!CV15</f>
        <v/>
      </c>
      <c r="AA13" s="31">
        <v>0</v>
      </c>
      <c r="AB13" s="31">
        <v>0</v>
      </c>
      <c r="AC13" s="35">
        <v>0</v>
      </c>
      <c r="AD13" s="31">
        <f t="shared" si="0"/>
        <v>0</v>
      </c>
      <c r="AE13" s="32"/>
    </row>
    <row r="14" spans="1:31" s="33" customFormat="1" ht="79.95" customHeight="1">
      <c r="A14" s="28" t="str">
        <f t="shared" si="1"/>
        <v>114學年度第二學期</v>
      </c>
      <c r="B14" s="27">
        <f>'步驟1. 先填【114-1申請總表】第8列之B欄至CN欄'!B16</f>
        <v>0</v>
      </c>
      <c r="C14" s="28">
        <f>'步驟1. 先填【114-1申請總表】第8列之B欄至CN欄'!C16</f>
        <v>0</v>
      </c>
      <c r="D14" s="43" t="str">
        <f>'114-1合格者清冊(已保護儲存格)'!D14</f>
        <v>9</v>
      </c>
      <c r="E14" s="29">
        <f>'步驟1. 先填【114-1申請總表】第8列之B欄至CN欄'!E16</f>
        <v>0</v>
      </c>
      <c r="F14" s="51" t="s">
        <v>308</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v>0</v>
      </c>
      <c r="W14" s="31">
        <v>0</v>
      </c>
      <c r="X14" s="31">
        <v>0</v>
      </c>
      <c r="Y14" s="31">
        <v>0</v>
      </c>
      <c r="Z14" s="31" t="str">
        <f>'步驟1. 先填【114-1申請總表】第8列之B欄至CN欄'!CV16</f>
        <v/>
      </c>
      <c r="AA14" s="31">
        <v>0</v>
      </c>
      <c r="AB14" s="31">
        <v>0</v>
      </c>
      <c r="AC14" s="35">
        <v>0</v>
      </c>
      <c r="AD14" s="31">
        <f t="shared" si="0"/>
        <v>0</v>
      </c>
      <c r="AE14" s="32"/>
    </row>
    <row r="15" spans="1:31" s="33" customFormat="1" ht="79.95" customHeight="1">
      <c r="A15" s="28" t="str">
        <f t="shared" si="1"/>
        <v>114學年度第二學期</v>
      </c>
      <c r="B15" s="27">
        <f>'步驟1. 先填【114-1申請總表】第8列之B欄至CN欄'!B17</f>
        <v>0</v>
      </c>
      <c r="C15" s="28">
        <f>'步驟1. 先填【114-1申請總表】第8列之B欄至CN欄'!C17</f>
        <v>0</v>
      </c>
      <c r="D15" s="43" t="str">
        <f>'114-1合格者清冊(已保護儲存格)'!D15</f>
        <v>10</v>
      </c>
      <c r="E15" s="29">
        <f>'步驟1. 先填【114-1申請總表】第8列之B欄至CN欄'!E17</f>
        <v>0</v>
      </c>
      <c r="F15" s="51" t="s">
        <v>308</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v>0</v>
      </c>
      <c r="W15" s="31">
        <v>0</v>
      </c>
      <c r="X15" s="31">
        <v>0</v>
      </c>
      <c r="Y15" s="31">
        <v>0</v>
      </c>
      <c r="Z15" s="31" t="str">
        <f>'步驟1. 先填【114-1申請總表】第8列之B欄至CN欄'!CV17</f>
        <v/>
      </c>
      <c r="AA15" s="31">
        <v>0</v>
      </c>
      <c r="AB15" s="31">
        <v>0</v>
      </c>
      <c r="AC15" s="35">
        <v>0</v>
      </c>
      <c r="AD15" s="31">
        <f t="shared" si="0"/>
        <v>0</v>
      </c>
      <c r="AE15" s="32"/>
    </row>
    <row r="16" spans="1:31" s="33" customFormat="1" ht="79.95" customHeight="1">
      <c r="A16" s="28" t="str">
        <f t="shared" si="1"/>
        <v>114學年度第二學期</v>
      </c>
      <c r="B16" s="27">
        <f>'步驟1. 先填【114-1申請總表】第8列之B欄至CN欄'!B18</f>
        <v>0</v>
      </c>
      <c r="C16" s="28">
        <f>'步驟1. 先填【114-1申請總表】第8列之B欄至CN欄'!C18</f>
        <v>0</v>
      </c>
      <c r="D16" s="43" t="str">
        <f>'114-1合格者清冊(已保護儲存格)'!D16</f>
        <v>11</v>
      </c>
      <c r="E16" s="29">
        <f>'步驟1. 先填【114-1申請總表】第8列之B欄至CN欄'!E18</f>
        <v>0</v>
      </c>
      <c r="F16" s="51" t="s">
        <v>308</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v>0</v>
      </c>
      <c r="W16" s="31">
        <v>0</v>
      </c>
      <c r="X16" s="31">
        <v>0</v>
      </c>
      <c r="Y16" s="31">
        <v>0</v>
      </c>
      <c r="Z16" s="31" t="str">
        <f>'步驟1. 先填【114-1申請總表】第8列之B欄至CN欄'!CV18</f>
        <v/>
      </c>
      <c r="AA16" s="31">
        <v>0</v>
      </c>
      <c r="AB16" s="31">
        <v>0</v>
      </c>
      <c r="AC16" s="35">
        <v>0</v>
      </c>
      <c r="AD16" s="31">
        <f t="shared" si="0"/>
        <v>0</v>
      </c>
      <c r="AE16" s="32"/>
    </row>
    <row r="17" spans="1:31" s="33" customFormat="1" ht="79.95" customHeight="1">
      <c r="A17" s="28" t="str">
        <f t="shared" si="1"/>
        <v>114學年度第二學期</v>
      </c>
      <c r="B17" s="27">
        <f>'步驟1. 先填【114-1申請總表】第8列之B欄至CN欄'!B19</f>
        <v>0</v>
      </c>
      <c r="C17" s="28">
        <f>'步驟1. 先填【114-1申請總表】第8列之B欄至CN欄'!C19</f>
        <v>0</v>
      </c>
      <c r="D17" s="43" t="str">
        <f>'114-1合格者清冊(已保護儲存格)'!D17</f>
        <v>12</v>
      </c>
      <c r="E17" s="29">
        <f>'步驟1. 先填【114-1申請總表】第8列之B欄至CN欄'!E19</f>
        <v>0</v>
      </c>
      <c r="F17" s="51" t="s">
        <v>308</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v>0</v>
      </c>
      <c r="W17" s="31">
        <v>0</v>
      </c>
      <c r="X17" s="31">
        <v>0</v>
      </c>
      <c r="Y17" s="31">
        <v>0</v>
      </c>
      <c r="Z17" s="31" t="str">
        <f>'步驟1. 先填【114-1申請總表】第8列之B欄至CN欄'!CV19</f>
        <v/>
      </c>
      <c r="AA17" s="31">
        <v>0</v>
      </c>
      <c r="AB17" s="31">
        <v>0</v>
      </c>
      <c r="AC17" s="35">
        <v>0</v>
      </c>
      <c r="AD17" s="31">
        <f t="shared" si="0"/>
        <v>0</v>
      </c>
      <c r="AE17" s="32"/>
    </row>
    <row r="18" spans="1:31" s="33" customFormat="1" ht="79.95" customHeight="1">
      <c r="A18" s="28" t="str">
        <f t="shared" si="1"/>
        <v>114學年度第二學期</v>
      </c>
      <c r="B18" s="27">
        <f>'步驟1. 先填【114-1申請總表】第8列之B欄至CN欄'!B20</f>
        <v>0</v>
      </c>
      <c r="C18" s="28">
        <f>'步驟1. 先填【114-1申請總表】第8列之B欄至CN欄'!C20</f>
        <v>0</v>
      </c>
      <c r="D18" s="43" t="str">
        <f>'114-1合格者清冊(已保護儲存格)'!D18</f>
        <v>13</v>
      </c>
      <c r="E18" s="29">
        <f>'步驟1. 先填【114-1申請總表】第8列之B欄至CN欄'!E20</f>
        <v>0</v>
      </c>
      <c r="F18" s="51" t="s">
        <v>308</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v>0</v>
      </c>
      <c r="W18" s="31">
        <v>0</v>
      </c>
      <c r="X18" s="31">
        <v>0</v>
      </c>
      <c r="Y18" s="31">
        <v>0</v>
      </c>
      <c r="Z18" s="31" t="str">
        <f>'步驟1. 先填【114-1申請總表】第8列之B欄至CN欄'!CV20</f>
        <v/>
      </c>
      <c r="AA18" s="31">
        <v>0</v>
      </c>
      <c r="AB18" s="31">
        <v>0</v>
      </c>
      <c r="AC18" s="35">
        <v>0</v>
      </c>
      <c r="AD18" s="31">
        <f t="shared" si="0"/>
        <v>0</v>
      </c>
      <c r="AE18" s="32"/>
    </row>
    <row r="19" spans="1:31" s="33" customFormat="1" ht="79.95" customHeight="1">
      <c r="A19" s="28" t="str">
        <f t="shared" si="1"/>
        <v>114學年度第二學期</v>
      </c>
      <c r="B19" s="27">
        <f>'步驟1. 先填【114-1申請總表】第8列之B欄至CN欄'!B21</f>
        <v>0</v>
      </c>
      <c r="C19" s="28">
        <f>'步驟1. 先填【114-1申請總表】第8列之B欄至CN欄'!C21</f>
        <v>0</v>
      </c>
      <c r="D19" s="43" t="str">
        <f>'114-1合格者清冊(已保護儲存格)'!D19</f>
        <v>14</v>
      </c>
      <c r="E19" s="29">
        <f>'步驟1. 先填【114-1申請總表】第8列之B欄至CN欄'!E21</f>
        <v>0</v>
      </c>
      <c r="F19" s="51" t="s">
        <v>308</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v>0</v>
      </c>
      <c r="W19" s="31">
        <v>0</v>
      </c>
      <c r="X19" s="31">
        <v>0</v>
      </c>
      <c r="Y19" s="31">
        <v>0</v>
      </c>
      <c r="Z19" s="31" t="str">
        <f>'步驟1. 先填【114-1申請總表】第8列之B欄至CN欄'!CV21</f>
        <v/>
      </c>
      <c r="AA19" s="31">
        <v>0</v>
      </c>
      <c r="AB19" s="31">
        <v>0</v>
      </c>
      <c r="AC19" s="35">
        <v>0</v>
      </c>
      <c r="AD19" s="31">
        <f t="shared" si="0"/>
        <v>0</v>
      </c>
      <c r="AE19" s="32"/>
    </row>
    <row r="20" spans="1:31" s="33" customFormat="1" ht="79.95" customHeight="1">
      <c r="A20" s="28" t="str">
        <f t="shared" si="1"/>
        <v>114學年度第二學期</v>
      </c>
      <c r="B20" s="27">
        <f>'步驟1. 先填【114-1申請總表】第8列之B欄至CN欄'!B22</f>
        <v>0</v>
      </c>
      <c r="C20" s="28">
        <f>'步驟1. 先填【114-1申請總表】第8列之B欄至CN欄'!C22</f>
        <v>0</v>
      </c>
      <c r="D20" s="43" t="str">
        <f>'114-1合格者清冊(已保護儲存格)'!D20</f>
        <v>15</v>
      </c>
      <c r="E20" s="29">
        <f>'步驟1. 先填【114-1申請總表】第8列之B欄至CN欄'!E22</f>
        <v>0</v>
      </c>
      <c r="F20" s="51" t="s">
        <v>308</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v>0</v>
      </c>
      <c r="W20" s="31">
        <v>0</v>
      </c>
      <c r="X20" s="31">
        <v>0</v>
      </c>
      <c r="Y20" s="31">
        <v>0</v>
      </c>
      <c r="Z20" s="31" t="str">
        <f>'步驟1. 先填【114-1申請總表】第8列之B欄至CN欄'!CV22</f>
        <v/>
      </c>
      <c r="AA20" s="31">
        <v>0</v>
      </c>
      <c r="AB20" s="31">
        <v>0</v>
      </c>
      <c r="AC20" s="35">
        <v>0</v>
      </c>
      <c r="AD20" s="31">
        <f t="shared" si="0"/>
        <v>0</v>
      </c>
      <c r="AE20" s="32"/>
    </row>
    <row r="21" spans="1:31" s="33" customFormat="1" ht="79.95" customHeight="1">
      <c r="A21" s="28" t="str">
        <f t="shared" si="1"/>
        <v>114學年度第二學期</v>
      </c>
      <c r="B21" s="27">
        <f>'步驟1. 先填【114-1申請總表】第8列之B欄至CN欄'!B23</f>
        <v>0</v>
      </c>
      <c r="C21" s="28">
        <f>'步驟1. 先填【114-1申請總表】第8列之B欄至CN欄'!C23</f>
        <v>0</v>
      </c>
      <c r="D21" s="43" t="str">
        <f>'114-1合格者清冊(已保護儲存格)'!D21</f>
        <v>16</v>
      </c>
      <c r="E21" s="29">
        <f>'步驟1. 先填【114-1申請總表】第8列之B欄至CN欄'!E23</f>
        <v>0</v>
      </c>
      <c r="F21" s="51" t="s">
        <v>308</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v>0</v>
      </c>
      <c r="W21" s="31">
        <v>0</v>
      </c>
      <c r="X21" s="31">
        <v>0</v>
      </c>
      <c r="Y21" s="31">
        <v>0</v>
      </c>
      <c r="Z21" s="31" t="str">
        <f>'步驟1. 先填【114-1申請總表】第8列之B欄至CN欄'!CV23</f>
        <v/>
      </c>
      <c r="AA21" s="31">
        <v>0</v>
      </c>
      <c r="AB21" s="31">
        <v>0</v>
      </c>
      <c r="AC21" s="35">
        <v>0</v>
      </c>
      <c r="AD21" s="31">
        <f t="shared" si="0"/>
        <v>0</v>
      </c>
      <c r="AE21" s="32"/>
    </row>
    <row r="22" spans="1:31" s="33" customFormat="1" ht="79.95" customHeight="1">
      <c r="A22" s="28" t="str">
        <f t="shared" si="1"/>
        <v>114學年度第二學期</v>
      </c>
      <c r="B22" s="27">
        <f>'步驟1. 先填【114-1申請總表】第8列之B欄至CN欄'!B24</f>
        <v>0</v>
      </c>
      <c r="C22" s="28">
        <f>'步驟1. 先填【114-1申請總表】第8列之B欄至CN欄'!C24</f>
        <v>0</v>
      </c>
      <c r="D22" s="43" t="str">
        <f>'114-1合格者清冊(已保護儲存格)'!D22</f>
        <v>17</v>
      </c>
      <c r="E22" s="29">
        <f>'步驟1. 先填【114-1申請總表】第8列之B欄至CN欄'!E24</f>
        <v>0</v>
      </c>
      <c r="F22" s="51" t="s">
        <v>308</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v>0</v>
      </c>
      <c r="W22" s="31">
        <v>0</v>
      </c>
      <c r="X22" s="31">
        <v>0</v>
      </c>
      <c r="Y22" s="31">
        <v>0</v>
      </c>
      <c r="Z22" s="31" t="str">
        <f>'步驟1. 先填【114-1申請總表】第8列之B欄至CN欄'!CV24</f>
        <v/>
      </c>
      <c r="AA22" s="31">
        <v>0</v>
      </c>
      <c r="AB22" s="31">
        <v>0</v>
      </c>
      <c r="AC22" s="35">
        <v>0</v>
      </c>
      <c r="AD22" s="31">
        <f t="shared" si="0"/>
        <v>0</v>
      </c>
      <c r="AE22" s="32"/>
    </row>
    <row r="23" spans="1:31" s="33" customFormat="1" ht="79.95" customHeight="1">
      <c r="A23" s="28" t="str">
        <f t="shared" si="1"/>
        <v>114學年度第二學期</v>
      </c>
      <c r="B23" s="27">
        <f>'步驟1. 先填【114-1申請總表】第8列之B欄至CN欄'!B25</f>
        <v>0</v>
      </c>
      <c r="C23" s="28">
        <f>'步驟1. 先填【114-1申請總表】第8列之B欄至CN欄'!C25</f>
        <v>0</v>
      </c>
      <c r="D23" s="43" t="str">
        <f>'114-1合格者清冊(已保護儲存格)'!D23</f>
        <v>18</v>
      </c>
      <c r="E23" s="29">
        <f>'步驟1. 先填【114-1申請總表】第8列之B欄至CN欄'!E25</f>
        <v>0</v>
      </c>
      <c r="F23" s="51" t="s">
        <v>308</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v>0</v>
      </c>
      <c r="W23" s="31">
        <v>0</v>
      </c>
      <c r="X23" s="31">
        <v>0</v>
      </c>
      <c r="Y23" s="31">
        <v>0</v>
      </c>
      <c r="Z23" s="31" t="str">
        <f>'步驟1. 先填【114-1申請總表】第8列之B欄至CN欄'!CV25</f>
        <v/>
      </c>
      <c r="AA23" s="31">
        <v>0</v>
      </c>
      <c r="AB23" s="31">
        <v>0</v>
      </c>
      <c r="AC23" s="35">
        <v>0</v>
      </c>
      <c r="AD23" s="31">
        <f t="shared" si="0"/>
        <v>0</v>
      </c>
      <c r="AE23" s="32"/>
    </row>
    <row r="24" spans="1:31" s="33" customFormat="1" ht="79.95" customHeight="1">
      <c r="A24" s="28" t="str">
        <f t="shared" si="1"/>
        <v>114學年度第二學期</v>
      </c>
      <c r="B24" s="27">
        <f>'步驟1. 先填【114-1申請總表】第8列之B欄至CN欄'!B26</f>
        <v>0</v>
      </c>
      <c r="C24" s="28">
        <f>'步驟1. 先填【114-1申請總表】第8列之B欄至CN欄'!C26</f>
        <v>0</v>
      </c>
      <c r="D24" s="43" t="str">
        <f>'114-1合格者清冊(已保護儲存格)'!D24</f>
        <v>19</v>
      </c>
      <c r="E24" s="29">
        <f>'步驟1. 先填【114-1申請總表】第8列之B欄至CN欄'!E26</f>
        <v>0</v>
      </c>
      <c r="F24" s="51" t="s">
        <v>308</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v>0</v>
      </c>
      <c r="W24" s="31">
        <v>0</v>
      </c>
      <c r="X24" s="31">
        <v>0</v>
      </c>
      <c r="Y24" s="31">
        <v>0</v>
      </c>
      <c r="Z24" s="31" t="str">
        <f>'步驟1. 先填【114-1申請總表】第8列之B欄至CN欄'!CV26</f>
        <v/>
      </c>
      <c r="AA24" s="31">
        <v>0</v>
      </c>
      <c r="AB24" s="31">
        <v>0</v>
      </c>
      <c r="AC24" s="35">
        <v>0</v>
      </c>
      <c r="AD24" s="31">
        <f t="shared" si="0"/>
        <v>0</v>
      </c>
      <c r="AE24" s="32"/>
    </row>
    <row r="25" spans="1:31" s="17" customFormat="1" ht="79.95" customHeight="1">
      <c r="A25" s="28" t="str">
        <f t="shared" si="1"/>
        <v>114學年度第二學期</v>
      </c>
      <c r="B25" s="27">
        <f>'步驟1. 先填【114-1申請總表】第8列之B欄至CN欄'!B27</f>
        <v>0</v>
      </c>
      <c r="C25" s="28">
        <f>'步驟1. 先填【114-1申請總表】第8列之B欄至CN欄'!C27</f>
        <v>0</v>
      </c>
      <c r="D25" s="43" t="str">
        <f>'114-1合格者清冊(已保護儲存格)'!D25</f>
        <v>20</v>
      </c>
      <c r="E25" s="29">
        <f>'步驟1. 先填【114-1申請總表】第8列之B欄至CN欄'!E27</f>
        <v>0</v>
      </c>
      <c r="F25" s="51" t="s">
        <v>308</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v>0</v>
      </c>
      <c r="W25" s="31">
        <v>0</v>
      </c>
      <c r="X25" s="31">
        <v>0</v>
      </c>
      <c r="Y25" s="31">
        <v>0</v>
      </c>
      <c r="Z25" s="31" t="str">
        <f>'步驟1. 先填【114-1申請總表】第8列之B欄至CN欄'!CV27</f>
        <v/>
      </c>
      <c r="AA25" s="31">
        <v>0</v>
      </c>
      <c r="AB25" s="31">
        <v>0</v>
      </c>
      <c r="AC25" s="35">
        <v>0</v>
      </c>
      <c r="AD25" s="31">
        <f t="shared" si="0"/>
        <v>0</v>
      </c>
      <c r="AE25" s="34"/>
    </row>
    <row r="26" spans="1:31" s="17" customFormat="1" ht="79.95" customHeight="1">
      <c r="A26" s="28" t="str">
        <f t="shared" si="1"/>
        <v>114學年度第二學期</v>
      </c>
      <c r="B26" s="27">
        <f>'步驟1. 先填【114-1申請總表】第8列之B欄至CN欄'!B28</f>
        <v>0</v>
      </c>
      <c r="C26" s="28">
        <f>'步驟1. 先填【114-1申請總表】第8列之B欄至CN欄'!C28</f>
        <v>0</v>
      </c>
      <c r="D26" s="43" t="str">
        <f>'114-1合格者清冊(已保護儲存格)'!D26</f>
        <v>21</v>
      </c>
      <c r="E26" s="29">
        <f>'步驟1. 先填【114-1申請總表】第8列之B欄至CN欄'!E28</f>
        <v>0</v>
      </c>
      <c r="F26" s="51" t="s">
        <v>308</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v>0</v>
      </c>
      <c r="W26" s="31">
        <v>0</v>
      </c>
      <c r="X26" s="31">
        <v>0</v>
      </c>
      <c r="Y26" s="31">
        <v>0</v>
      </c>
      <c r="Z26" s="31" t="str">
        <f>'步驟1. 先填【114-1申請總表】第8列之B欄至CN欄'!CV28</f>
        <v/>
      </c>
      <c r="AA26" s="31">
        <v>0</v>
      </c>
      <c r="AB26" s="31">
        <v>0</v>
      </c>
      <c r="AC26" s="35">
        <v>0</v>
      </c>
      <c r="AD26" s="31">
        <f t="shared" si="0"/>
        <v>0</v>
      </c>
      <c r="AE26" s="34"/>
    </row>
    <row r="27" spans="1:31" s="17" customFormat="1" ht="79.95" customHeight="1">
      <c r="A27" s="28" t="str">
        <f t="shared" si="1"/>
        <v>114學年度第二學期</v>
      </c>
      <c r="B27" s="27">
        <f>'步驟1. 先填【114-1申請總表】第8列之B欄至CN欄'!B29</f>
        <v>0</v>
      </c>
      <c r="C27" s="28">
        <f>'步驟1. 先填【114-1申請總表】第8列之B欄至CN欄'!C29</f>
        <v>0</v>
      </c>
      <c r="D27" s="43" t="str">
        <f>'114-1合格者清冊(已保護儲存格)'!D27</f>
        <v>22</v>
      </c>
      <c r="E27" s="29">
        <f>'步驟1. 先填【114-1申請總表】第8列之B欄至CN欄'!E29</f>
        <v>0</v>
      </c>
      <c r="F27" s="51" t="s">
        <v>308</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v>0</v>
      </c>
      <c r="W27" s="31">
        <v>0</v>
      </c>
      <c r="X27" s="31">
        <v>0</v>
      </c>
      <c r="Y27" s="31">
        <v>0</v>
      </c>
      <c r="Z27" s="31" t="str">
        <f>'步驟1. 先填【114-1申請總表】第8列之B欄至CN欄'!CV29</f>
        <v/>
      </c>
      <c r="AA27" s="31">
        <v>0</v>
      </c>
      <c r="AB27" s="31">
        <v>0</v>
      </c>
      <c r="AC27" s="35">
        <v>0</v>
      </c>
      <c r="AD27" s="31">
        <f t="shared" si="0"/>
        <v>0</v>
      </c>
      <c r="AE27" s="34"/>
    </row>
    <row r="28" spans="1:31" s="17" customFormat="1" ht="79.95" customHeight="1">
      <c r="A28" s="28" t="str">
        <f t="shared" si="1"/>
        <v>114學年度第二學期</v>
      </c>
      <c r="B28" s="27">
        <f>'步驟1. 先填【114-1申請總表】第8列之B欄至CN欄'!B30</f>
        <v>0</v>
      </c>
      <c r="C28" s="28">
        <f>'步驟1. 先填【114-1申請總表】第8列之B欄至CN欄'!C30</f>
        <v>0</v>
      </c>
      <c r="D28" s="43" t="str">
        <f>'114-1合格者清冊(已保護儲存格)'!D28</f>
        <v>23</v>
      </c>
      <c r="E28" s="29">
        <f>'步驟1. 先填【114-1申請總表】第8列之B欄至CN欄'!E30</f>
        <v>0</v>
      </c>
      <c r="F28" s="51" t="s">
        <v>308</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v>0</v>
      </c>
      <c r="W28" s="31">
        <v>0</v>
      </c>
      <c r="X28" s="31">
        <v>0</v>
      </c>
      <c r="Y28" s="31">
        <v>0</v>
      </c>
      <c r="Z28" s="31" t="str">
        <f>'步驟1. 先填【114-1申請總表】第8列之B欄至CN欄'!CV30</f>
        <v/>
      </c>
      <c r="AA28" s="31">
        <v>0</v>
      </c>
      <c r="AB28" s="31">
        <v>0</v>
      </c>
      <c r="AC28" s="35">
        <v>0</v>
      </c>
      <c r="AD28" s="31">
        <f t="shared" si="0"/>
        <v>0</v>
      </c>
      <c r="AE28" s="34"/>
    </row>
    <row r="29" spans="1:31" s="17" customFormat="1" ht="79.95" customHeight="1">
      <c r="A29" s="28" t="str">
        <f t="shared" si="1"/>
        <v>114學年度第二學期</v>
      </c>
      <c r="B29" s="27">
        <f>'步驟1. 先填【114-1申請總表】第8列之B欄至CN欄'!B31</f>
        <v>0</v>
      </c>
      <c r="C29" s="28">
        <f>'步驟1. 先填【114-1申請總表】第8列之B欄至CN欄'!C31</f>
        <v>0</v>
      </c>
      <c r="D29" s="43" t="str">
        <f>'114-1合格者清冊(已保護儲存格)'!D29</f>
        <v>24</v>
      </c>
      <c r="E29" s="29">
        <f>'步驟1. 先填【114-1申請總表】第8列之B欄至CN欄'!E31</f>
        <v>0</v>
      </c>
      <c r="F29" s="51" t="s">
        <v>308</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v>0</v>
      </c>
      <c r="W29" s="31">
        <v>0</v>
      </c>
      <c r="X29" s="31">
        <v>0</v>
      </c>
      <c r="Y29" s="31">
        <v>0</v>
      </c>
      <c r="Z29" s="31" t="str">
        <f>'步驟1. 先填【114-1申請總表】第8列之B欄至CN欄'!CV31</f>
        <v/>
      </c>
      <c r="AA29" s="31">
        <v>0</v>
      </c>
      <c r="AB29" s="31">
        <v>0</v>
      </c>
      <c r="AC29" s="35">
        <v>0</v>
      </c>
      <c r="AD29" s="31">
        <f t="shared" si="0"/>
        <v>0</v>
      </c>
      <c r="AE29" s="34"/>
    </row>
    <row r="30" spans="1:31" s="17" customFormat="1" ht="79.95" customHeight="1">
      <c r="A30" s="28" t="str">
        <f t="shared" si="1"/>
        <v>114學年度第二學期</v>
      </c>
      <c r="B30" s="27">
        <f>'步驟1. 先填【114-1申請總表】第8列之B欄至CN欄'!B32</f>
        <v>0</v>
      </c>
      <c r="C30" s="28">
        <f>'步驟1. 先填【114-1申請總表】第8列之B欄至CN欄'!C32</f>
        <v>0</v>
      </c>
      <c r="D30" s="43" t="str">
        <f>'114-1合格者清冊(已保護儲存格)'!D30</f>
        <v>25</v>
      </c>
      <c r="E30" s="29">
        <f>'步驟1. 先填【114-1申請總表】第8列之B欄至CN欄'!E32</f>
        <v>0</v>
      </c>
      <c r="F30" s="51" t="s">
        <v>308</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v>0</v>
      </c>
      <c r="W30" s="31">
        <v>0</v>
      </c>
      <c r="X30" s="31">
        <v>0</v>
      </c>
      <c r="Y30" s="31">
        <v>0</v>
      </c>
      <c r="Z30" s="31" t="str">
        <f>'步驟1. 先填【114-1申請總表】第8列之B欄至CN欄'!CV32</f>
        <v/>
      </c>
      <c r="AA30" s="31">
        <v>0</v>
      </c>
      <c r="AB30" s="31">
        <v>0</v>
      </c>
      <c r="AC30" s="35">
        <v>0</v>
      </c>
      <c r="AD30" s="31">
        <f t="shared" si="0"/>
        <v>0</v>
      </c>
      <c r="AE30" s="34"/>
    </row>
    <row r="31" spans="1:31" s="17" customFormat="1" ht="79.95" customHeight="1">
      <c r="A31" s="28" t="str">
        <f t="shared" si="1"/>
        <v>114學年度第二學期</v>
      </c>
      <c r="B31" s="27">
        <f>'步驟1. 先填【114-1申請總表】第8列之B欄至CN欄'!B33</f>
        <v>0</v>
      </c>
      <c r="C31" s="28">
        <f>'步驟1. 先填【114-1申請總表】第8列之B欄至CN欄'!C33</f>
        <v>0</v>
      </c>
      <c r="D31" s="43" t="str">
        <f>'114-1合格者清冊(已保護儲存格)'!D31</f>
        <v>26</v>
      </c>
      <c r="E31" s="29">
        <f>'步驟1. 先填【114-1申請總表】第8列之B欄至CN欄'!E33</f>
        <v>0</v>
      </c>
      <c r="F31" s="51" t="s">
        <v>308</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v>0</v>
      </c>
      <c r="W31" s="31">
        <v>0</v>
      </c>
      <c r="X31" s="31">
        <v>0</v>
      </c>
      <c r="Y31" s="31">
        <v>0</v>
      </c>
      <c r="Z31" s="31" t="str">
        <f>'步驟1. 先填【114-1申請總表】第8列之B欄至CN欄'!CV33</f>
        <v/>
      </c>
      <c r="AA31" s="31">
        <v>0</v>
      </c>
      <c r="AB31" s="31">
        <v>0</v>
      </c>
      <c r="AC31" s="35">
        <v>0</v>
      </c>
      <c r="AD31" s="31">
        <f t="shared" si="0"/>
        <v>0</v>
      </c>
      <c r="AE31" s="34"/>
    </row>
    <row r="32" spans="1:31" s="17" customFormat="1" ht="79.95" customHeight="1">
      <c r="A32" s="28" t="str">
        <f t="shared" si="1"/>
        <v>114學年度第二學期</v>
      </c>
      <c r="B32" s="27">
        <f>'步驟1. 先填【114-1申請總表】第8列之B欄至CN欄'!B34</f>
        <v>0</v>
      </c>
      <c r="C32" s="28">
        <f>'步驟1. 先填【114-1申請總表】第8列之B欄至CN欄'!C34</f>
        <v>0</v>
      </c>
      <c r="D32" s="43" t="str">
        <f>'114-1合格者清冊(已保護儲存格)'!D32</f>
        <v>27</v>
      </c>
      <c r="E32" s="29">
        <f>'步驟1. 先填【114-1申請總表】第8列之B欄至CN欄'!E34</f>
        <v>0</v>
      </c>
      <c r="F32" s="51" t="s">
        <v>308</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v>0</v>
      </c>
      <c r="W32" s="31">
        <v>0</v>
      </c>
      <c r="X32" s="31">
        <v>0</v>
      </c>
      <c r="Y32" s="31">
        <v>0</v>
      </c>
      <c r="Z32" s="31" t="str">
        <f>'步驟1. 先填【114-1申請總表】第8列之B欄至CN欄'!CV34</f>
        <v/>
      </c>
      <c r="AA32" s="31">
        <v>0</v>
      </c>
      <c r="AB32" s="31">
        <v>0</v>
      </c>
      <c r="AC32" s="35">
        <v>0</v>
      </c>
      <c r="AD32" s="31">
        <f t="shared" si="0"/>
        <v>0</v>
      </c>
      <c r="AE32" s="34"/>
    </row>
    <row r="33" spans="1:31" s="17" customFormat="1" ht="79.95" customHeight="1">
      <c r="A33" s="28" t="str">
        <f t="shared" si="1"/>
        <v>114學年度第二學期</v>
      </c>
      <c r="B33" s="27">
        <f>'步驟1. 先填【114-1申請總表】第8列之B欄至CN欄'!B35</f>
        <v>0</v>
      </c>
      <c r="C33" s="28">
        <f>'步驟1. 先填【114-1申請總表】第8列之B欄至CN欄'!C35</f>
        <v>0</v>
      </c>
      <c r="D33" s="43" t="str">
        <f>'114-1合格者清冊(已保護儲存格)'!D33</f>
        <v>28</v>
      </c>
      <c r="E33" s="29">
        <f>'步驟1. 先填【114-1申請總表】第8列之B欄至CN欄'!E35</f>
        <v>0</v>
      </c>
      <c r="F33" s="51" t="s">
        <v>308</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v>0</v>
      </c>
      <c r="W33" s="31">
        <v>0</v>
      </c>
      <c r="X33" s="31">
        <v>0</v>
      </c>
      <c r="Y33" s="31">
        <v>0</v>
      </c>
      <c r="Z33" s="31" t="str">
        <f>'步驟1. 先填【114-1申請總表】第8列之B欄至CN欄'!CV35</f>
        <v/>
      </c>
      <c r="AA33" s="31">
        <v>0</v>
      </c>
      <c r="AB33" s="31">
        <v>0</v>
      </c>
      <c r="AC33" s="35">
        <v>0</v>
      </c>
      <c r="AD33" s="31">
        <f t="shared" si="0"/>
        <v>0</v>
      </c>
      <c r="AE33" s="34"/>
    </row>
    <row r="34" spans="1:31" s="17" customFormat="1" ht="79.95" customHeight="1">
      <c r="A34" s="28" t="str">
        <f t="shared" si="1"/>
        <v>114學年度第二學期</v>
      </c>
      <c r="B34" s="27">
        <f>'步驟1. 先填【114-1申請總表】第8列之B欄至CN欄'!B36</f>
        <v>0</v>
      </c>
      <c r="C34" s="28">
        <f>'步驟1. 先填【114-1申請總表】第8列之B欄至CN欄'!C36</f>
        <v>0</v>
      </c>
      <c r="D34" s="43" t="str">
        <f>'114-1合格者清冊(已保護儲存格)'!D34</f>
        <v>29</v>
      </c>
      <c r="E34" s="29">
        <f>'步驟1. 先填【114-1申請總表】第8列之B欄至CN欄'!E36</f>
        <v>0</v>
      </c>
      <c r="F34" s="51" t="s">
        <v>308</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v>0</v>
      </c>
      <c r="W34" s="31">
        <v>0</v>
      </c>
      <c r="X34" s="31">
        <v>0</v>
      </c>
      <c r="Y34" s="31">
        <v>0</v>
      </c>
      <c r="Z34" s="31" t="str">
        <f>'步驟1. 先填【114-1申請總表】第8列之B欄至CN欄'!CV36</f>
        <v/>
      </c>
      <c r="AA34" s="31">
        <v>0</v>
      </c>
      <c r="AB34" s="31">
        <v>0</v>
      </c>
      <c r="AC34" s="35">
        <v>0</v>
      </c>
      <c r="AD34" s="31">
        <f t="shared" si="0"/>
        <v>0</v>
      </c>
      <c r="AE34" s="34"/>
    </row>
    <row r="35" spans="1:31" s="17" customFormat="1" ht="79.95" customHeight="1">
      <c r="A35" s="28" t="str">
        <f t="shared" si="1"/>
        <v>114學年度第二學期</v>
      </c>
      <c r="B35" s="27">
        <f>'步驟1. 先填【114-1申請總表】第8列之B欄至CN欄'!B37</f>
        <v>0</v>
      </c>
      <c r="C35" s="28">
        <f>'步驟1. 先填【114-1申請總表】第8列之B欄至CN欄'!C37</f>
        <v>0</v>
      </c>
      <c r="D35" s="43" t="str">
        <f>'114-1合格者清冊(已保護儲存格)'!D35</f>
        <v>30</v>
      </c>
      <c r="E35" s="29">
        <f>'步驟1. 先填【114-1申請總表】第8列之B欄至CN欄'!E37</f>
        <v>0</v>
      </c>
      <c r="F35" s="51" t="s">
        <v>308</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v>0</v>
      </c>
      <c r="W35" s="31">
        <v>0</v>
      </c>
      <c r="X35" s="31">
        <v>0</v>
      </c>
      <c r="Y35" s="31">
        <v>0</v>
      </c>
      <c r="Z35" s="31" t="str">
        <f>'步驟1. 先填【114-1申請總表】第8列之B欄至CN欄'!CV37</f>
        <v/>
      </c>
      <c r="AA35" s="31">
        <v>0</v>
      </c>
      <c r="AB35" s="31">
        <v>0</v>
      </c>
      <c r="AC35" s="35">
        <v>0</v>
      </c>
      <c r="AD35" s="31">
        <f t="shared" si="0"/>
        <v>0</v>
      </c>
      <c r="AE35" s="34"/>
    </row>
    <row r="36" spans="1:31" s="17" customFormat="1" ht="79.95" customHeight="1">
      <c r="A36" s="28" t="str">
        <f t="shared" si="1"/>
        <v>114學年度第二學期</v>
      </c>
      <c r="B36" s="27">
        <f>'步驟1. 先填【114-1申請總表】第8列之B欄至CN欄'!B38</f>
        <v>0</v>
      </c>
      <c r="C36" s="28">
        <f>'步驟1. 先填【114-1申請總表】第8列之B欄至CN欄'!C38</f>
        <v>0</v>
      </c>
      <c r="D36" s="43" t="str">
        <f>'114-1合格者清冊(已保護儲存格)'!D36</f>
        <v>31</v>
      </c>
      <c r="E36" s="29">
        <f>'步驟1. 先填【114-1申請總表】第8列之B欄至CN欄'!E38</f>
        <v>0</v>
      </c>
      <c r="F36" s="51" t="s">
        <v>308</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v>0</v>
      </c>
      <c r="W36" s="31">
        <v>0</v>
      </c>
      <c r="X36" s="31">
        <v>0</v>
      </c>
      <c r="Y36" s="31">
        <v>0</v>
      </c>
      <c r="Z36" s="31" t="str">
        <f>'步驟1. 先填【114-1申請總表】第8列之B欄至CN欄'!CV38</f>
        <v/>
      </c>
      <c r="AA36" s="31">
        <v>0</v>
      </c>
      <c r="AB36" s="31">
        <v>0</v>
      </c>
      <c r="AC36" s="35">
        <v>0</v>
      </c>
      <c r="AD36" s="31">
        <f t="shared" si="0"/>
        <v>0</v>
      </c>
      <c r="AE36" s="34"/>
    </row>
    <row r="37" spans="1:31" s="17" customFormat="1" ht="79.95" customHeight="1">
      <c r="A37" s="28" t="str">
        <f t="shared" si="1"/>
        <v>114學年度第二學期</v>
      </c>
      <c r="B37" s="27">
        <f>'步驟1. 先填【114-1申請總表】第8列之B欄至CN欄'!B39</f>
        <v>0</v>
      </c>
      <c r="C37" s="28">
        <f>'步驟1. 先填【114-1申請總表】第8列之B欄至CN欄'!C39</f>
        <v>0</v>
      </c>
      <c r="D37" s="43" t="str">
        <f>'114-1合格者清冊(已保護儲存格)'!D37</f>
        <v>32</v>
      </c>
      <c r="E37" s="29">
        <f>'步驟1. 先填【114-1申請總表】第8列之B欄至CN欄'!E39</f>
        <v>0</v>
      </c>
      <c r="F37" s="51" t="s">
        <v>308</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v>0</v>
      </c>
      <c r="W37" s="31">
        <v>0</v>
      </c>
      <c r="X37" s="31">
        <v>0</v>
      </c>
      <c r="Y37" s="31">
        <v>0</v>
      </c>
      <c r="Z37" s="31" t="str">
        <f>'步驟1. 先填【114-1申請總表】第8列之B欄至CN欄'!CV39</f>
        <v/>
      </c>
      <c r="AA37" s="31">
        <v>0</v>
      </c>
      <c r="AB37" s="31">
        <v>0</v>
      </c>
      <c r="AC37" s="35">
        <v>0</v>
      </c>
      <c r="AD37" s="31">
        <f t="shared" si="0"/>
        <v>0</v>
      </c>
      <c r="AE37" s="34"/>
    </row>
    <row r="38" spans="1:31" s="17" customFormat="1" ht="79.95" customHeight="1">
      <c r="A38" s="28" t="str">
        <f t="shared" si="1"/>
        <v>114學年度第二學期</v>
      </c>
      <c r="B38" s="27">
        <f>'步驟1. 先填【114-1申請總表】第8列之B欄至CN欄'!B40</f>
        <v>0</v>
      </c>
      <c r="C38" s="28">
        <f>'步驟1. 先填【114-1申請總表】第8列之B欄至CN欄'!C40</f>
        <v>0</v>
      </c>
      <c r="D38" s="43" t="str">
        <f>'114-1合格者清冊(已保護儲存格)'!D38</f>
        <v>33</v>
      </c>
      <c r="E38" s="29">
        <f>'步驟1. 先填【114-1申請總表】第8列之B欄至CN欄'!E40</f>
        <v>0</v>
      </c>
      <c r="F38" s="51" t="s">
        <v>308</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v>0</v>
      </c>
      <c r="W38" s="31">
        <v>0</v>
      </c>
      <c r="X38" s="31">
        <v>0</v>
      </c>
      <c r="Y38" s="31">
        <v>0</v>
      </c>
      <c r="Z38" s="31" t="str">
        <f>'步驟1. 先填【114-1申請總表】第8列之B欄至CN欄'!CV40</f>
        <v/>
      </c>
      <c r="AA38" s="31">
        <v>0</v>
      </c>
      <c r="AB38" s="31">
        <v>0</v>
      </c>
      <c r="AC38" s="35">
        <v>0</v>
      </c>
      <c r="AD38" s="31">
        <f t="shared" si="0"/>
        <v>0</v>
      </c>
      <c r="AE38" s="34"/>
    </row>
    <row r="39" spans="1:31" s="17" customFormat="1" ht="79.95" customHeight="1">
      <c r="A39" s="28" t="str">
        <f t="shared" si="1"/>
        <v>114學年度第二學期</v>
      </c>
      <c r="B39" s="27">
        <f>'步驟1. 先填【114-1申請總表】第8列之B欄至CN欄'!B41</f>
        <v>0</v>
      </c>
      <c r="C39" s="28">
        <f>'步驟1. 先填【114-1申請總表】第8列之B欄至CN欄'!C41</f>
        <v>0</v>
      </c>
      <c r="D39" s="43" t="str">
        <f>'114-1合格者清冊(已保護儲存格)'!D39</f>
        <v>34</v>
      </c>
      <c r="E39" s="29">
        <f>'步驟1. 先填【114-1申請總表】第8列之B欄至CN欄'!E41</f>
        <v>0</v>
      </c>
      <c r="F39" s="51" t="s">
        <v>308</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v>0</v>
      </c>
      <c r="W39" s="31">
        <v>0</v>
      </c>
      <c r="X39" s="31">
        <v>0</v>
      </c>
      <c r="Y39" s="31">
        <v>0</v>
      </c>
      <c r="Z39" s="31" t="str">
        <f>'步驟1. 先填【114-1申請總表】第8列之B欄至CN欄'!CV41</f>
        <v/>
      </c>
      <c r="AA39" s="31">
        <v>0</v>
      </c>
      <c r="AB39" s="31">
        <v>0</v>
      </c>
      <c r="AC39" s="35">
        <v>0</v>
      </c>
      <c r="AD39" s="31">
        <f t="shared" si="0"/>
        <v>0</v>
      </c>
      <c r="AE39" s="34"/>
    </row>
    <row r="40" spans="1:31" s="17" customFormat="1" ht="79.95" customHeight="1">
      <c r="A40" s="28" t="str">
        <f t="shared" si="1"/>
        <v>114學年度第二學期</v>
      </c>
      <c r="B40" s="27">
        <f>'步驟1. 先填【114-1申請總表】第8列之B欄至CN欄'!B42</f>
        <v>0</v>
      </c>
      <c r="C40" s="28">
        <f>'步驟1. 先填【114-1申請總表】第8列之B欄至CN欄'!C42</f>
        <v>0</v>
      </c>
      <c r="D40" s="43" t="str">
        <f>'114-1合格者清冊(已保護儲存格)'!D40</f>
        <v>35</v>
      </c>
      <c r="E40" s="29">
        <f>'步驟1. 先填【114-1申請總表】第8列之B欄至CN欄'!E42</f>
        <v>0</v>
      </c>
      <c r="F40" s="51" t="s">
        <v>308</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v>0</v>
      </c>
      <c r="W40" s="31">
        <v>0</v>
      </c>
      <c r="X40" s="31">
        <v>0</v>
      </c>
      <c r="Y40" s="31">
        <v>0</v>
      </c>
      <c r="Z40" s="31" t="str">
        <f>'步驟1. 先填【114-1申請總表】第8列之B欄至CN欄'!CV42</f>
        <v/>
      </c>
      <c r="AA40" s="31">
        <v>0</v>
      </c>
      <c r="AB40" s="31">
        <v>0</v>
      </c>
      <c r="AC40" s="35">
        <v>0</v>
      </c>
      <c r="AD40" s="31">
        <f t="shared" si="0"/>
        <v>0</v>
      </c>
      <c r="AE40" s="34"/>
    </row>
    <row r="41" spans="1:31" s="17" customFormat="1" ht="79.95" customHeight="1">
      <c r="A41" s="28" t="str">
        <f t="shared" si="1"/>
        <v>114學年度第二學期</v>
      </c>
      <c r="B41" s="27">
        <f>'步驟1. 先填【114-1申請總表】第8列之B欄至CN欄'!B43</f>
        <v>0</v>
      </c>
      <c r="C41" s="28">
        <f>'步驟1. 先填【114-1申請總表】第8列之B欄至CN欄'!C43</f>
        <v>0</v>
      </c>
      <c r="D41" s="43" t="str">
        <f>'114-1合格者清冊(已保護儲存格)'!D41</f>
        <v>36</v>
      </c>
      <c r="E41" s="29">
        <f>'步驟1. 先填【114-1申請總表】第8列之B欄至CN欄'!E43</f>
        <v>0</v>
      </c>
      <c r="F41" s="51" t="s">
        <v>308</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v>0</v>
      </c>
      <c r="W41" s="31">
        <v>0</v>
      </c>
      <c r="X41" s="31">
        <v>0</v>
      </c>
      <c r="Y41" s="31">
        <v>0</v>
      </c>
      <c r="Z41" s="31" t="str">
        <f>'步驟1. 先填【114-1申請總表】第8列之B欄至CN欄'!CV43</f>
        <v/>
      </c>
      <c r="AA41" s="31">
        <v>0</v>
      </c>
      <c r="AB41" s="31">
        <v>0</v>
      </c>
      <c r="AC41" s="35">
        <v>0</v>
      </c>
      <c r="AD41" s="31">
        <f t="shared" si="0"/>
        <v>0</v>
      </c>
      <c r="AE41" s="34"/>
    </row>
    <row r="42" spans="1:31" s="17" customFormat="1" ht="79.95" customHeight="1">
      <c r="A42" s="28" t="str">
        <f t="shared" si="1"/>
        <v>114學年度第二學期</v>
      </c>
      <c r="B42" s="27">
        <f>'步驟1. 先填【114-1申請總表】第8列之B欄至CN欄'!B44</f>
        <v>0</v>
      </c>
      <c r="C42" s="28">
        <f>'步驟1. 先填【114-1申請總表】第8列之B欄至CN欄'!C44</f>
        <v>0</v>
      </c>
      <c r="D42" s="43" t="str">
        <f>'114-1合格者清冊(已保護儲存格)'!D42</f>
        <v>37</v>
      </c>
      <c r="E42" s="29">
        <f>'步驟1. 先填【114-1申請總表】第8列之B欄至CN欄'!E44</f>
        <v>0</v>
      </c>
      <c r="F42" s="51" t="s">
        <v>308</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v>0</v>
      </c>
      <c r="W42" s="31">
        <v>0</v>
      </c>
      <c r="X42" s="31">
        <v>0</v>
      </c>
      <c r="Y42" s="31">
        <v>0</v>
      </c>
      <c r="Z42" s="31" t="str">
        <f>'步驟1. 先填【114-1申請總表】第8列之B欄至CN欄'!CV44</f>
        <v/>
      </c>
      <c r="AA42" s="31">
        <v>0</v>
      </c>
      <c r="AB42" s="31">
        <v>0</v>
      </c>
      <c r="AC42" s="35">
        <v>0</v>
      </c>
      <c r="AD42" s="31">
        <f t="shared" si="0"/>
        <v>0</v>
      </c>
      <c r="AE42" s="34"/>
    </row>
    <row r="43" spans="1:31" s="17" customFormat="1" ht="79.95" customHeight="1">
      <c r="A43" s="28" t="str">
        <f t="shared" si="1"/>
        <v>114學年度第二學期</v>
      </c>
      <c r="B43" s="27">
        <f>'步驟1. 先填【114-1申請總表】第8列之B欄至CN欄'!B45</f>
        <v>0</v>
      </c>
      <c r="C43" s="28">
        <f>'步驟1. 先填【114-1申請總表】第8列之B欄至CN欄'!C45</f>
        <v>0</v>
      </c>
      <c r="D43" s="43" t="str">
        <f>'114-1合格者清冊(已保護儲存格)'!D43</f>
        <v>38</v>
      </c>
      <c r="E43" s="29">
        <f>'步驟1. 先填【114-1申請總表】第8列之B欄至CN欄'!E45</f>
        <v>0</v>
      </c>
      <c r="F43" s="51" t="s">
        <v>308</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v>0</v>
      </c>
      <c r="W43" s="31">
        <v>0</v>
      </c>
      <c r="X43" s="31">
        <v>0</v>
      </c>
      <c r="Y43" s="31">
        <v>0</v>
      </c>
      <c r="Z43" s="31" t="str">
        <f>'步驟1. 先填【114-1申請總表】第8列之B欄至CN欄'!CV45</f>
        <v/>
      </c>
      <c r="AA43" s="31">
        <v>0</v>
      </c>
      <c r="AB43" s="31">
        <v>0</v>
      </c>
      <c r="AC43" s="35">
        <v>0</v>
      </c>
      <c r="AD43" s="31">
        <f t="shared" si="0"/>
        <v>0</v>
      </c>
      <c r="AE43" s="34"/>
    </row>
    <row r="44" spans="1:31" s="17" customFormat="1" ht="79.95" customHeight="1">
      <c r="A44" s="28" t="str">
        <f t="shared" si="1"/>
        <v>114學年度第二學期</v>
      </c>
      <c r="B44" s="27">
        <f>'步驟1. 先填【114-1申請總表】第8列之B欄至CN欄'!B46</f>
        <v>0</v>
      </c>
      <c r="C44" s="28">
        <f>'步驟1. 先填【114-1申請總表】第8列之B欄至CN欄'!C46</f>
        <v>0</v>
      </c>
      <c r="D44" s="43" t="str">
        <f>'114-1合格者清冊(已保護儲存格)'!D44</f>
        <v>39</v>
      </c>
      <c r="E44" s="29">
        <f>'步驟1. 先填【114-1申請總表】第8列之B欄至CN欄'!E46</f>
        <v>0</v>
      </c>
      <c r="F44" s="51" t="s">
        <v>308</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v>0</v>
      </c>
      <c r="W44" s="31">
        <v>0</v>
      </c>
      <c r="X44" s="31">
        <v>0</v>
      </c>
      <c r="Y44" s="31">
        <v>0</v>
      </c>
      <c r="Z44" s="31" t="str">
        <f>'步驟1. 先填【114-1申請總表】第8列之B欄至CN欄'!CV46</f>
        <v/>
      </c>
      <c r="AA44" s="31">
        <v>0</v>
      </c>
      <c r="AB44" s="31">
        <v>0</v>
      </c>
      <c r="AC44" s="35">
        <v>0</v>
      </c>
      <c r="AD44" s="31">
        <f t="shared" si="0"/>
        <v>0</v>
      </c>
      <c r="AE44" s="34"/>
    </row>
    <row r="45" spans="1:31" s="17" customFormat="1" ht="79.95" customHeight="1">
      <c r="A45" s="28" t="str">
        <f t="shared" si="1"/>
        <v>114學年度第二學期</v>
      </c>
      <c r="B45" s="27">
        <f>'步驟1. 先填【114-1申請總表】第8列之B欄至CN欄'!B47</f>
        <v>0</v>
      </c>
      <c r="C45" s="28">
        <f>'步驟1. 先填【114-1申請總表】第8列之B欄至CN欄'!C47</f>
        <v>0</v>
      </c>
      <c r="D45" s="43" t="str">
        <f>'114-1合格者清冊(已保護儲存格)'!D45</f>
        <v>40</v>
      </c>
      <c r="E45" s="29">
        <f>'步驟1. 先填【114-1申請總表】第8列之B欄至CN欄'!E47</f>
        <v>0</v>
      </c>
      <c r="F45" s="51" t="s">
        <v>308</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v>0</v>
      </c>
      <c r="W45" s="31">
        <v>0</v>
      </c>
      <c r="X45" s="31">
        <v>0</v>
      </c>
      <c r="Y45" s="31">
        <v>0</v>
      </c>
      <c r="Z45" s="31" t="str">
        <f>'步驟1. 先填【114-1申請總表】第8列之B欄至CN欄'!CV47</f>
        <v/>
      </c>
      <c r="AA45" s="31">
        <v>0</v>
      </c>
      <c r="AB45" s="31">
        <v>0</v>
      </c>
      <c r="AC45" s="35">
        <v>0</v>
      </c>
      <c r="AD45" s="31">
        <f t="shared" si="0"/>
        <v>0</v>
      </c>
      <c r="AE45" s="34"/>
    </row>
    <row r="46" spans="1:31" s="17" customFormat="1" ht="79.95" customHeight="1">
      <c r="A46" s="28" t="str">
        <f t="shared" si="1"/>
        <v>114學年度第二學期</v>
      </c>
      <c r="B46" s="27">
        <f>'步驟1. 先填【114-1申請總表】第8列之B欄至CN欄'!B48</f>
        <v>0</v>
      </c>
      <c r="C46" s="28">
        <f>'步驟1. 先填【114-1申請總表】第8列之B欄至CN欄'!C48</f>
        <v>0</v>
      </c>
      <c r="D46" s="43" t="str">
        <f>'114-1合格者清冊(已保護儲存格)'!D46</f>
        <v>41</v>
      </c>
      <c r="E46" s="29">
        <f>'步驟1. 先填【114-1申請總表】第8列之B欄至CN欄'!E48</f>
        <v>0</v>
      </c>
      <c r="F46" s="51" t="s">
        <v>308</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v>0</v>
      </c>
      <c r="W46" s="31">
        <v>0</v>
      </c>
      <c r="X46" s="31">
        <v>0</v>
      </c>
      <c r="Y46" s="31">
        <v>0</v>
      </c>
      <c r="Z46" s="31" t="str">
        <f>'步驟1. 先填【114-1申請總表】第8列之B欄至CN欄'!CV48</f>
        <v/>
      </c>
      <c r="AA46" s="31">
        <v>0</v>
      </c>
      <c r="AB46" s="31">
        <v>0</v>
      </c>
      <c r="AC46" s="35">
        <v>0</v>
      </c>
      <c r="AD46" s="31">
        <f t="shared" si="0"/>
        <v>0</v>
      </c>
      <c r="AE46" s="34"/>
    </row>
    <row r="47" spans="1:31" s="17" customFormat="1" ht="79.95" customHeight="1">
      <c r="A47" s="28" t="str">
        <f t="shared" si="1"/>
        <v>114學年度第二學期</v>
      </c>
      <c r="B47" s="27">
        <f>'步驟1. 先填【114-1申請總表】第8列之B欄至CN欄'!B49</f>
        <v>0</v>
      </c>
      <c r="C47" s="28">
        <f>'步驟1. 先填【114-1申請總表】第8列之B欄至CN欄'!C49</f>
        <v>0</v>
      </c>
      <c r="D47" s="43" t="str">
        <f>'114-1合格者清冊(已保護儲存格)'!D47</f>
        <v>42</v>
      </c>
      <c r="E47" s="29">
        <f>'步驟1. 先填【114-1申請總表】第8列之B欄至CN欄'!E49</f>
        <v>0</v>
      </c>
      <c r="F47" s="51" t="s">
        <v>308</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v>0</v>
      </c>
      <c r="W47" s="31">
        <v>0</v>
      </c>
      <c r="X47" s="31">
        <v>0</v>
      </c>
      <c r="Y47" s="31">
        <v>0</v>
      </c>
      <c r="Z47" s="31" t="str">
        <f>'步驟1. 先填【114-1申請總表】第8列之B欄至CN欄'!CV49</f>
        <v/>
      </c>
      <c r="AA47" s="31">
        <v>0</v>
      </c>
      <c r="AB47" s="31">
        <v>0</v>
      </c>
      <c r="AC47" s="35">
        <v>0</v>
      </c>
      <c r="AD47" s="31">
        <f t="shared" si="0"/>
        <v>0</v>
      </c>
      <c r="AE47" s="34"/>
    </row>
    <row r="48" spans="1:31" s="17" customFormat="1" ht="79.95" customHeight="1">
      <c r="A48" s="28" t="str">
        <f t="shared" si="1"/>
        <v>114學年度第二學期</v>
      </c>
      <c r="B48" s="27">
        <f>'步驟1. 先填【114-1申請總表】第8列之B欄至CN欄'!B50</f>
        <v>0</v>
      </c>
      <c r="C48" s="28">
        <f>'步驟1. 先填【114-1申請總表】第8列之B欄至CN欄'!C50</f>
        <v>0</v>
      </c>
      <c r="D48" s="43" t="str">
        <f>'114-1合格者清冊(已保護儲存格)'!D48</f>
        <v>43</v>
      </c>
      <c r="E48" s="29">
        <f>'步驟1. 先填【114-1申請總表】第8列之B欄至CN欄'!E50</f>
        <v>0</v>
      </c>
      <c r="F48" s="51" t="s">
        <v>308</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v>0</v>
      </c>
      <c r="W48" s="31">
        <v>0</v>
      </c>
      <c r="X48" s="31">
        <v>0</v>
      </c>
      <c r="Y48" s="31">
        <v>0</v>
      </c>
      <c r="Z48" s="31" t="str">
        <f>'步驟1. 先填【114-1申請總表】第8列之B欄至CN欄'!CV50</f>
        <v/>
      </c>
      <c r="AA48" s="31">
        <v>0</v>
      </c>
      <c r="AB48" s="31">
        <v>0</v>
      </c>
      <c r="AC48" s="35">
        <v>0</v>
      </c>
      <c r="AD48" s="31">
        <f t="shared" si="0"/>
        <v>0</v>
      </c>
      <c r="AE48" s="34"/>
    </row>
    <row r="49" spans="1:31" s="17" customFormat="1" ht="79.95" customHeight="1">
      <c r="A49" s="28" t="str">
        <f t="shared" si="1"/>
        <v>114學年度第二學期</v>
      </c>
      <c r="B49" s="27">
        <f>'步驟1. 先填【114-1申請總表】第8列之B欄至CN欄'!B51</f>
        <v>0</v>
      </c>
      <c r="C49" s="28">
        <f>'步驟1. 先填【114-1申請總表】第8列之B欄至CN欄'!C51</f>
        <v>0</v>
      </c>
      <c r="D49" s="43" t="str">
        <f>'114-1合格者清冊(已保護儲存格)'!D49</f>
        <v>44</v>
      </c>
      <c r="E49" s="29">
        <f>'步驟1. 先填【114-1申請總表】第8列之B欄至CN欄'!E51</f>
        <v>0</v>
      </c>
      <c r="F49" s="51" t="s">
        <v>308</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v>0</v>
      </c>
      <c r="W49" s="31">
        <v>0</v>
      </c>
      <c r="X49" s="31">
        <v>0</v>
      </c>
      <c r="Y49" s="31">
        <v>0</v>
      </c>
      <c r="Z49" s="31" t="str">
        <f>'步驟1. 先填【114-1申請總表】第8列之B欄至CN欄'!CV51</f>
        <v/>
      </c>
      <c r="AA49" s="31">
        <v>0</v>
      </c>
      <c r="AB49" s="31">
        <v>0</v>
      </c>
      <c r="AC49" s="35">
        <v>0</v>
      </c>
      <c r="AD49" s="31">
        <f t="shared" si="0"/>
        <v>0</v>
      </c>
      <c r="AE49" s="34"/>
    </row>
    <row r="50" spans="1:31" s="17" customFormat="1" ht="79.95" customHeight="1">
      <c r="A50" s="28" t="str">
        <f t="shared" si="1"/>
        <v>114學年度第二學期</v>
      </c>
      <c r="B50" s="27">
        <f>'步驟1. 先填【114-1申請總表】第8列之B欄至CN欄'!B52</f>
        <v>0</v>
      </c>
      <c r="C50" s="28">
        <f>'步驟1. 先填【114-1申請總表】第8列之B欄至CN欄'!C52</f>
        <v>0</v>
      </c>
      <c r="D50" s="43" t="str">
        <f>'114-1合格者清冊(已保護儲存格)'!D50</f>
        <v>45</v>
      </c>
      <c r="E50" s="29">
        <f>'步驟1. 先填【114-1申請總表】第8列之B欄至CN欄'!E52</f>
        <v>0</v>
      </c>
      <c r="F50" s="51" t="s">
        <v>308</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v>0</v>
      </c>
      <c r="W50" s="31">
        <v>0</v>
      </c>
      <c r="X50" s="31">
        <v>0</v>
      </c>
      <c r="Y50" s="31">
        <v>0</v>
      </c>
      <c r="Z50" s="31" t="str">
        <f>'步驟1. 先填【114-1申請總表】第8列之B欄至CN欄'!CV52</f>
        <v/>
      </c>
      <c r="AA50" s="31">
        <v>0</v>
      </c>
      <c r="AB50" s="31">
        <v>0</v>
      </c>
      <c r="AC50" s="35">
        <v>0</v>
      </c>
      <c r="AD50" s="31">
        <f t="shared" si="0"/>
        <v>0</v>
      </c>
      <c r="AE50" s="34"/>
    </row>
    <row r="51" spans="1:31" s="17" customFormat="1" ht="79.95" customHeight="1">
      <c r="A51" s="28" t="str">
        <f t="shared" si="1"/>
        <v>114學年度第二學期</v>
      </c>
      <c r="B51" s="27">
        <f>'步驟1. 先填【114-1申請總表】第8列之B欄至CN欄'!B53</f>
        <v>0</v>
      </c>
      <c r="C51" s="28">
        <f>'步驟1. 先填【114-1申請總表】第8列之B欄至CN欄'!C53</f>
        <v>0</v>
      </c>
      <c r="D51" s="43" t="str">
        <f>'114-1合格者清冊(已保護儲存格)'!D51</f>
        <v>46</v>
      </c>
      <c r="E51" s="29">
        <f>'步驟1. 先填【114-1申請總表】第8列之B欄至CN欄'!E53</f>
        <v>0</v>
      </c>
      <c r="F51" s="51" t="s">
        <v>308</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v>0</v>
      </c>
      <c r="W51" s="31">
        <v>0</v>
      </c>
      <c r="X51" s="31">
        <v>0</v>
      </c>
      <c r="Y51" s="31">
        <v>0</v>
      </c>
      <c r="Z51" s="31" t="str">
        <f>'步驟1. 先填【114-1申請總表】第8列之B欄至CN欄'!CV53</f>
        <v/>
      </c>
      <c r="AA51" s="31">
        <v>0</v>
      </c>
      <c r="AB51" s="31">
        <v>0</v>
      </c>
      <c r="AC51" s="35">
        <v>0</v>
      </c>
      <c r="AD51" s="31">
        <f t="shared" si="0"/>
        <v>0</v>
      </c>
      <c r="AE51" s="34"/>
    </row>
    <row r="52" spans="1:31" s="17" customFormat="1" ht="79.95" customHeight="1">
      <c r="A52" s="28" t="str">
        <f t="shared" si="1"/>
        <v>114學年度第二學期</v>
      </c>
      <c r="B52" s="27">
        <f>'步驟1. 先填【114-1申請總表】第8列之B欄至CN欄'!B54</f>
        <v>0</v>
      </c>
      <c r="C52" s="28">
        <f>'步驟1. 先填【114-1申請總表】第8列之B欄至CN欄'!C54</f>
        <v>0</v>
      </c>
      <c r="D52" s="43" t="str">
        <f>'114-1合格者清冊(已保護儲存格)'!D52</f>
        <v>47</v>
      </c>
      <c r="E52" s="29">
        <f>'步驟1. 先填【114-1申請總表】第8列之B欄至CN欄'!E54</f>
        <v>0</v>
      </c>
      <c r="F52" s="51" t="s">
        <v>308</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v>0</v>
      </c>
      <c r="W52" s="31">
        <v>0</v>
      </c>
      <c r="X52" s="31">
        <v>0</v>
      </c>
      <c r="Y52" s="31">
        <v>0</v>
      </c>
      <c r="Z52" s="31" t="str">
        <f>'步驟1. 先填【114-1申請總表】第8列之B欄至CN欄'!CV54</f>
        <v/>
      </c>
      <c r="AA52" s="31">
        <v>0</v>
      </c>
      <c r="AB52" s="31">
        <v>0</v>
      </c>
      <c r="AC52" s="35">
        <v>0</v>
      </c>
      <c r="AD52" s="31">
        <f t="shared" si="0"/>
        <v>0</v>
      </c>
      <c r="AE52" s="34"/>
    </row>
    <row r="53" spans="1:31" s="17" customFormat="1" ht="79.95" customHeight="1">
      <c r="A53" s="28" t="str">
        <f t="shared" si="1"/>
        <v>114學年度第二學期</v>
      </c>
      <c r="B53" s="27">
        <f>'步驟1. 先填【114-1申請總表】第8列之B欄至CN欄'!B55</f>
        <v>0</v>
      </c>
      <c r="C53" s="28">
        <f>'步驟1. 先填【114-1申請總表】第8列之B欄至CN欄'!C55</f>
        <v>0</v>
      </c>
      <c r="D53" s="43" t="str">
        <f>'114-1合格者清冊(已保護儲存格)'!D53</f>
        <v>48</v>
      </c>
      <c r="E53" s="29">
        <f>'步驟1. 先填【114-1申請總表】第8列之B欄至CN欄'!E55</f>
        <v>0</v>
      </c>
      <c r="F53" s="51" t="s">
        <v>308</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v>0</v>
      </c>
      <c r="W53" s="31">
        <v>0</v>
      </c>
      <c r="X53" s="31">
        <v>0</v>
      </c>
      <c r="Y53" s="31">
        <v>0</v>
      </c>
      <c r="Z53" s="31" t="str">
        <f>'步驟1. 先填【114-1申請總表】第8列之B欄至CN欄'!CV55</f>
        <v/>
      </c>
      <c r="AA53" s="31">
        <v>0</v>
      </c>
      <c r="AB53" s="31">
        <v>0</v>
      </c>
      <c r="AC53" s="35">
        <v>0</v>
      </c>
      <c r="AD53" s="31">
        <f t="shared" si="0"/>
        <v>0</v>
      </c>
      <c r="AE53" s="34"/>
    </row>
    <row r="54" spans="1:31" s="17" customFormat="1" ht="79.95" customHeight="1">
      <c r="A54" s="28" t="str">
        <f t="shared" si="1"/>
        <v>114學年度第二學期</v>
      </c>
      <c r="B54" s="27">
        <f>'步驟1. 先填【114-1申請總表】第8列之B欄至CN欄'!B56</f>
        <v>0</v>
      </c>
      <c r="C54" s="28">
        <f>'步驟1. 先填【114-1申請總表】第8列之B欄至CN欄'!C56</f>
        <v>0</v>
      </c>
      <c r="D54" s="43" t="str">
        <f>'114-1合格者清冊(已保護儲存格)'!D54</f>
        <v>49</v>
      </c>
      <c r="E54" s="29">
        <f>'步驟1. 先填【114-1申請總表】第8列之B欄至CN欄'!E56</f>
        <v>0</v>
      </c>
      <c r="F54" s="51" t="s">
        <v>308</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v>0</v>
      </c>
      <c r="W54" s="31">
        <v>0</v>
      </c>
      <c r="X54" s="31">
        <v>0</v>
      </c>
      <c r="Y54" s="31">
        <v>0</v>
      </c>
      <c r="Z54" s="31" t="str">
        <f>'步驟1. 先填【114-1申請總表】第8列之B欄至CN欄'!CV56</f>
        <v/>
      </c>
      <c r="AA54" s="31">
        <v>0</v>
      </c>
      <c r="AB54" s="31">
        <v>0</v>
      </c>
      <c r="AC54" s="35">
        <v>0</v>
      </c>
      <c r="AD54" s="31">
        <f t="shared" si="0"/>
        <v>0</v>
      </c>
      <c r="AE54" s="34"/>
    </row>
    <row r="55" spans="1:31" s="17" customFormat="1" ht="79.95" customHeight="1">
      <c r="A55" s="28" t="str">
        <f t="shared" si="1"/>
        <v>114學年度第二學期</v>
      </c>
      <c r="B55" s="27">
        <f>'步驟1. 先填【114-1申請總表】第8列之B欄至CN欄'!B57</f>
        <v>0</v>
      </c>
      <c r="C55" s="28">
        <f>'步驟1. 先填【114-1申請總表】第8列之B欄至CN欄'!C57</f>
        <v>0</v>
      </c>
      <c r="D55" s="43" t="str">
        <f>'114-1合格者清冊(已保護儲存格)'!D55</f>
        <v>50</v>
      </c>
      <c r="E55" s="29">
        <f>'步驟1. 先填【114-1申請總表】第8列之B欄至CN欄'!E57</f>
        <v>0</v>
      </c>
      <c r="F55" s="51" t="s">
        <v>308</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v>0</v>
      </c>
      <c r="W55" s="31">
        <v>0</v>
      </c>
      <c r="X55" s="31">
        <v>0</v>
      </c>
      <c r="Y55" s="31">
        <v>0</v>
      </c>
      <c r="Z55" s="31" t="str">
        <f>'步驟1. 先填【114-1申請總表】第8列之B欄至CN欄'!CV57</f>
        <v/>
      </c>
      <c r="AA55" s="31">
        <v>0</v>
      </c>
      <c r="AB55" s="31">
        <v>0</v>
      </c>
      <c r="AC55" s="35">
        <v>0</v>
      </c>
      <c r="AD55" s="31">
        <f t="shared" si="0"/>
        <v>0</v>
      </c>
      <c r="AE55" s="34"/>
    </row>
    <row r="56" spans="1:31" s="17" customFormat="1" ht="40.950000000000003" customHeight="1">
      <c r="A56" s="36"/>
      <c r="B56" s="36"/>
      <c r="C56" s="36"/>
      <c r="D56" s="458" t="s">
        <v>164</v>
      </c>
      <c r="E56" s="458"/>
      <c r="F56" s="458"/>
      <c r="G56" s="458"/>
      <c r="H56" s="458"/>
      <c r="I56" s="458"/>
      <c r="J56" s="458"/>
      <c r="K56" s="458"/>
      <c r="L56" s="458"/>
      <c r="M56" s="458"/>
      <c r="N56" s="458"/>
      <c r="O56" s="458"/>
      <c r="P56" s="458"/>
      <c r="Q56" s="458"/>
      <c r="R56" s="458"/>
      <c r="S56" s="458"/>
      <c r="T56" s="458"/>
      <c r="U56" s="31">
        <f t="shared" ref="U56:AD56" si="2">SUM(U6:U55)</f>
        <v>25000</v>
      </c>
      <c r="V56" s="31">
        <f t="shared" si="2"/>
        <v>0</v>
      </c>
      <c r="W56" s="31">
        <f t="shared" si="2"/>
        <v>0</v>
      </c>
      <c r="X56" s="31">
        <f t="shared" si="2"/>
        <v>0</v>
      </c>
      <c r="Y56" s="31">
        <f t="shared" si="2"/>
        <v>0</v>
      </c>
      <c r="Z56" s="31">
        <f t="shared" si="2"/>
        <v>0</v>
      </c>
      <c r="AA56" s="31">
        <f t="shared" si="2"/>
        <v>0</v>
      </c>
      <c r="AB56" s="31">
        <f t="shared" si="2"/>
        <v>0</v>
      </c>
      <c r="AC56" s="31">
        <f t="shared" si="2"/>
        <v>0</v>
      </c>
      <c r="AD56" s="31">
        <f t="shared" si="2"/>
        <v>25000</v>
      </c>
      <c r="AE56" s="36"/>
    </row>
    <row r="57" spans="1:31" s="17" customFormat="1" ht="40.950000000000003" customHeight="1">
      <c r="A57" s="36"/>
      <c r="B57" s="36"/>
      <c r="C57" s="36"/>
      <c r="D57" s="458" t="s">
        <v>165</v>
      </c>
      <c r="E57" s="458"/>
      <c r="F57" s="458"/>
      <c r="G57" s="458"/>
      <c r="H57" s="458"/>
      <c r="I57" s="458"/>
      <c r="J57" s="458"/>
      <c r="K57" s="458"/>
      <c r="L57" s="458"/>
      <c r="M57" s="458"/>
      <c r="N57" s="458"/>
      <c r="O57" s="458"/>
      <c r="P57" s="458"/>
      <c r="Q57" s="458"/>
      <c r="R57" s="458"/>
      <c r="S57" s="458"/>
      <c r="T57" s="458"/>
      <c r="U57" s="31">
        <f>COUNTIF(U6:U55,"&gt;0")</f>
        <v>1</v>
      </c>
      <c r="V57" s="31">
        <f t="shared" ref="V57:AD57" si="3">COUNTIF(V6:V55,"&gt;0")</f>
        <v>0</v>
      </c>
      <c r="W57" s="31">
        <f t="shared" si="3"/>
        <v>0</v>
      </c>
      <c r="X57" s="31">
        <f t="shared" si="3"/>
        <v>0</v>
      </c>
      <c r="Y57" s="31">
        <f t="shared" si="3"/>
        <v>0</v>
      </c>
      <c r="Z57" s="31">
        <f t="shared" si="3"/>
        <v>0</v>
      </c>
      <c r="AA57" s="31">
        <f t="shared" si="3"/>
        <v>0</v>
      </c>
      <c r="AB57" s="31">
        <f t="shared" si="3"/>
        <v>0</v>
      </c>
      <c r="AC57" s="31">
        <f t="shared" si="3"/>
        <v>0</v>
      </c>
      <c r="AD57" s="31">
        <f t="shared" si="3"/>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mergeCells count="32">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xr:uid="{00000000-0002-0000-0500-000000000000}"/>
  </dataValidations>
  <printOptions horizontalCentered="1"/>
  <pageMargins left="0.11811023622047245" right="0" top="0.19685039370078741" bottom="2.9133858267716537" header="0" footer="0.19685039370078741"/>
  <pageSetup paperSize="8" scale="56" fitToHeight="0" pageOrder="overThenDown" orientation="landscape" r:id="rId1"/>
  <headerFooter scaleWithDoc="0">
    <oddHeader>&amp;C
&amp;G</oddHeader>
    <oddFooter>&amp;C
&amp;G</oddFooter>
  </headerFooter>
  <rowBreaks count="5" manualBreakCount="5">
    <brk id="15" min="3" max="30" man="1"/>
    <brk id="24" min="3" max="30" man="1"/>
    <brk id="35" min="3" max="30" man="1"/>
    <brk id="45" min="3" max="30" man="1"/>
    <brk id="57" max="1638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109375" style="8" customWidth="1"/>
    <col min="3" max="3" width="11.44140625" style="7" customWidth="1"/>
    <col min="4" max="8" width="14.21875" style="7" customWidth="1"/>
    <col min="9" max="9" width="11.44140625" style="7" customWidth="1"/>
    <col min="10" max="10" width="22.44140625" style="9" customWidth="1"/>
    <col min="11" max="11" width="21.44140625" style="7" customWidth="1"/>
    <col min="12" max="12" width="17.109375" style="10" customWidth="1"/>
    <col min="13" max="13" width="18.21875" style="7" customWidth="1"/>
    <col min="14" max="14" width="19.44140625" style="11" customWidth="1"/>
    <col min="15" max="15" width="19.77734375" style="11" customWidth="1"/>
    <col min="16" max="16" width="17.88671875" style="11" customWidth="1"/>
    <col min="17" max="17" width="13" style="11" customWidth="1"/>
    <col min="18" max="18" width="17.88671875" style="11" customWidth="1"/>
    <col min="19" max="20" width="19.6640625" style="7" customWidth="1"/>
    <col min="21" max="21" width="15.88671875" style="7" customWidth="1"/>
    <col min="22" max="22" width="16.88671875" style="7" customWidth="1"/>
    <col min="23" max="23" width="17" style="7" customWidth="1"/>
    <col min="24" max="24" width="16.6640625" style="7" customWidth="1"/>
    <col min="25" max="25" width="19" style="12" customWidth="1"/>
    <col min="26" max="31" width="17.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先填【114-1申請總表】第8列之B欄至CN欄'!G50</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先填【114-1申請總表】第8列之B欄至CN欄'!$N$50="弱勢家庭子女",'步驟1. 先填【114-1申請總表】第8列之B欄至CN欄'!$N$50="弱勢家庭身障學生或身障人士子女")),U4*(G4=0)),"1","0")</f>
        <v>0</v>
      </c>
      <c r="W4" s="148" t="str">
        <f t="shared" ref="W4:W22" si="3">IF(U4*V4,"Y","N")</f>
        <v>N</v>
      </c>
      <c r="X4" s="745">
        <f>COUNTIF(U4:U22,"1")</f>
        <v>1</v>
      </c>
      <c r="Y4" s="623">
        <f>'步驟1. 先填【114-1申請總表】第8列之B欄至CN欄'!N50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B00-000000000000}"/>
    <dataValidation type="list" allowBlank="1" showInputMessage="1" showErrorMessage="1" sqref="A5:A22" xr:uid="{00000000-0002-0000-3B00-000001000000}">
      <formula1>$A$26:$A$53</formula1>
    </dataValidation>
    <dataValidation type="list" allowBlank="1" showInputMessage="1" showErrorMessage="1" sqref="K5:K22" xr:uid="{00000000-0002-0000-3B00-000002000000}">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3" style="8" customWidth="1"/>
    <col min="3" max="3" width="11.88671875" style="7" customWidth="1"/>
    <col min="4" max="8" width="13.44140625" style="7" customWidth="1"/>
    <col min="9" max="9" width="10.88671875" style="7" customWidth="1"/>
    <col min="10" max="10" width="20.44140625" style="9" customWidth="1"/>
    <col min="11" max="11" width="19.44140625" style="7" customWidth="1"/>
    <col min="12" max="12" width="15.6640625" style="10" customWidth="1"/>
    <col min="13" max="13" width="17.77734375" style="7" customWidth="1"/>
    <col min="14" max="14" width="19.77734375" style="11" customWidth="1"/>
    <col min="15" max="15" width="20.88671875" style="11" customWidth="1"/>
    <col min="16" max="16" width="18.109375" style="11" customWidth="1"/>
    <col min="17" max="17" width="12.77734375" style="11" customWidth="1"/>
    <col min="18" max="18" width="17.44140625" style="11" customWidth="1"/>
    <col min="19" max="20" width="21.21875" style="7" customWidth="1"/>
    <col min="21" max="22" width="16.21875" style="7" customWidth="1"/>
    <col min="23" max="23" width="17" style="7" customWidth="1"/>
    <col min="24" max="24" width="16.664062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先填【114-1申請總表】第8列之B欄至CN欄'!G51</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先填【114-1申請總表】第8列之B欄至CN欄'!$N$51="弱勢家庭子女",'步驟1. 先填【114-1申請總表】第8列之B欄至CN欄'!$N$51="弱勢家庭身障學生或身障人士子女")),U4*(G4=0)),"1","0")</f>
        <v>0</v>
      </c>
      <c r="W4" s="148" t="str">
        <f t="shared" ref="W4:W22" si="3">IF(U4*V4,"Y","N")</f>
        <v>N</v>
      </c>
      <c r="X4" s="745">
        <f>COUNTIF(U4:U22,"1")</f>
        <v>1</v>
      </c>
      <c r="Y4" s="623">
        <f>'步驟1. 先填【114-1申請總表】第8列之B欄至CN欄'!N51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C00-000000000000}"/>
    <dataValidation type="list" allowBlank="1" showInputMessage="1" showErrorMessage="1" sqref="A5:A22" xr:uid="{00000000-0002-0000-3C00-000001000000}">
      <formula1>$A$26:$A$53</formula1>
    </dataValidation>
    <dataValidation type="list" allowBlank="1" showInputMessage="1" showErrorMessage="1" sqref="K5:K22" xr:uid="{00000000-0002-0000-3C00-000002000000}">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6640625" style="8" customWidth="1"/>
    <col min="3" max="3" width="11.21875" style="7" customWidth="1"/>
    <col min="4" max="7" width="14.44140625" style="7" customWidth="1"/>
    <col min="8" max="8" width="11.33203125" style="7" customWidth="1"/>
    <col min="9" max="9" width="11.109375" style="7" customWidth="1"/>
    <col min="10" max="10" width="19.109375" style="9" customWidth="1"/>
    <col min="11" max="11" width="17.77734375" style="7" customWidth="1"/>
    <col min="12" max="12" width="17.88671875" style="10" customWidth="1"/>
    <col min="13" max="13" width="18.33203125" style="7" customWidth="1"/>
    <col min="14" max="16" width="20.44140625" style="11" customWidth="1"/>
    <col min="17" max="17" width="12" style="11" customWidth="1"/>
    <col min="18" max="18" width="20.44140625" style="11" customWidth="1"/>
    <col min="19" max="20" width="20.109375" style="7" customWidth="1"/>
    <col min="21" max="21" width="18.44140625" style="7" customWidth="1"/>
    <col min="22" max="22" width="16.88671875" style="7" customWidth="1"/>
    <col min="23" max="23" width="17" style="7" customWidth="1"/>
    <col min="24" max="24" width="16.6640625" style="7" customWidth="1"/>
    <col min="25" max="25" width="19" style="12" customWidth="1"/>
    <col min="26" max="31" width="20.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823</v>
      </c>
      <c r="B3" s="56" t="s">
        <v>824</v>
      </c>
      <c r="C3" s="56" t="s">
        <v>825</v>
      </c>
      <c r="D3" s="56" t="s">
        <v>826</v>
      </c>
      <c r="E3" s="56" t="s">
        <v>827</v>
      </c>
      <c r="F3" s="56" t="s">
        <v>828</v>
      </c>
      <c r="G3" s="56" t="s">
        <v>829</v>
      </c>
      <c r="H3" s="56" t="s">
        <v>830</v>
      </c>
      <c r="I3" s="56" t="s">
        <v>831</v>
      </c>
      <c r="J3" s="56" t="s">
        <v>832</v>
      </c>
      <c r="K3" s="56" t="s">
        <v>833</v>
      </c>
      <c r="L3" s="57" t="s">
        <v>834</v>
      </c>
      <c r="M3" s="56" t="s">
        <v>835</v>
      </c>
      <c r="N3" s="86" t="s">
        <v>836</v>
      </c>
      <c r="O3" s="50" t="s">
        <v>837</v>
      </c>
      <c r="P3" s="50" t="s">
        <v>838</v>
      </c>
      <c r="Q3" s="50" t="s">
        <v>839</v>
      </c>
      <c r="R3" s="50" t="s">
        <v>840</v>
      </c>
      <c r="S3" s="87" t="s">
        <v>841</v>
      </c>
      <c r="T3" s="87" t="s">
        <v>842</v>
      </c>
      <c r="U3" s="87" t="s">
        <v>843</v>
      </c>
      <c r="V3" s="88" t="s">
        <v>844</v>
      </c>
      <c r="W3" s="87" t="s">
        <v>845</v>
      </c>
      <c r="X3" s="89" t="s">
        <v>108</v>
      </c>
      <c r="Y3" s="90" t="s">
        <v>846</v>
      </c>
      <c r="Z3" s="91" t="s">
        <v>514</v>
      </c>
      <c r="AA3" s="91" t="s">
        <v>515</v>
      </c>
      <c r="AB3" s="92" t="s">
        <v>847</v>
      </c>
      <c r="AC3" s="93" t="s">
        <v>848</v>
      </c>
      <c r="AD3" s="93" t="s">
        <v>849</v>
      </c>
      <c r="AE3" s="93" t="s">
        <v>850</v>
      </c>
    </row>
    <row r="4" spans="1:31" s="161" customFormat="1" ht="49.95" customHeight="1">
      <c r="A4" s="144">
        <v>1</v>
      </c>
      <c r="B4" s="147">
        <f>'步驟1. 先填【114-1申請總表】第8列之B欄至CN欄'!G52</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先填【114-1申請總表】第8列之B欄至CN欄'!$N$52="弱勢家庭子女",'步驟1. 先填【114-1申請總表】第8列之B欄至CN欄'!$N$52="弱勢家庭身障學生或身障人士子女")),U4*(G4=0)),"1","0")</f>
        <v>0</v>
      </c>
      <c r="W4" s="148" t="str">
        <f t="shared" ref="W4:W22" si="3">IF(U4*V4,"Y","N")</f>
        <v>N</v>
      </c>
      <c r="X4" s="745">
        <f>COUNTIF(U4:U22,"1")</f>
        <v>1</v>
      </c>
      <c r="Y4" s="623">
        <f>'步驟1. 先填【114-1申請總表】第8列之B欄至CN欄'!N52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502</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D00-000000000000}"/>
    <dataValidation type="list" allowBlank="1" showInputMessage="1" showErrorMessage="1" sqref="A5:A22" xr:uid="{00000000-0002-0000-3D00-000001000000}">
      <formula1>$A$26:$A$53</formula1>
    </dataValidation>
    <dataValidation type="list" allowBlank="1" showInputMessage="1" showErrorMessage="1" sqref="K5:K22" xr:uid="{00000000-0002-0000-3D00-000002000000}">
      <formula1>$K$26:$K$47</formula1>
    </dataValidation>
  </dataValidation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77734375" style="7" customWidth="1"/>
    <col min="4" max="8" width="12.77734375" style="7" customWidth="1"/>
    <col min="9" max="9" width="11.109375" style="7" customWidth="1"/>
    <col min="10" max="10" width="21.77734375" style="9" customWidth="1"/>
    <col min="11" max="11" width="18.21875" style="7" customWidth="1"/>
    <col min="12" max="12" width="16.109375" style="10" customWidth="1"/>
    <col min="13" max="13" width="17.77734375" style="7" customWidth="1"/>
    <col min="14" max="16" width="19.44140625" style="11" customWidth="1"/>
    <col min="17" max="17" width="11.44140625" style="11" customWidth="1"/>
    <col min="18" max="18" width="19.44140625" style="11" customWidth="1"/>
    <col min="19" max="20" width="21.109375" style="7" customWidth="1"/>
    <col min="21" max="21" width="18.44140625" style="7" customWidth="1"/>
    <col min="22" max="22" width="17.44140625" style="7" customWidth="1"/>
    <col min="23" max="23" width="17" style="7" customWidth="1"/>
    <col min="24" max="24" width="16.6640625" style="7" customWidth="1"/>
    <col min="25" max="25" width="19" style="12" customWidth="1"/>
    <col min="26" max="31" width="19.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先填【114-1申請總表】第8列之B欄至CN欄'!G53</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先填【114-1申請總表】第8列之B欄至CN欄'!$N$53="弱勢家庭子女",'步驟1. 先填【114-1申請總表】第8列之B欄至CN欄'!$N$53="弱勢家庭身障學生或身障人士子女")),U4*(G4=0)),"1","0")</f>
        <v>0</v>
      </c>
      <c r="W4" s="148" t="str">
        <f t="shared" ref="W4:W22" si="3">IF(U4*V4,"Y","N")</f>
        <v>N</v>
      </c>
      <c r="X4" s="745">
        <f>COUNTIF(U4:U22,"1")</f>
        <v>1</v>
      </c>
      <c r="Y4" s="623">
        <f>'步驟1. 先填【114-1申請總表】第8列之B欄至CN欄'!N53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E00-000000000000}"/>
    <dataValidation type="list" allowBlank="1" showInputMessage="1" showErrorMessage="1" sqref="A5:A22" xr:uid="{00000000-0002-0000-3E00-000001000000}">
      <formula1>$A$26:$A$53</formula1>
    </dataValidation>
    <dataValidation type="list" allowBlank="1" showInputMessage="1" showErrorMessage="1" sqref="K5:K22" xr:uid="{00000000-0002-0000-3E00-000002000000}">
      <formula1>$K$26:$K$47</formula1>
    </dataValidation>
  </dataValidation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0.44140625" style="7" customWidth="1"/>
    <col min="4" max="8" width="13.33203125" style="7" customWidth="1"/>
    <col min="9" max="9" width="11" style="7" customWidth="1"/>
    <col min="10" max="10" width="21.109375" style="9" customWidth="1"/>
    <col min="11" max="11" width="17.44140625" style="7" customWidth="1"/>
    <col min="12" max="12" width="18.33203125" style="10" customWidth="1"/>
    <col min="13" max="13" width="18.44140625" style="7" customWidth="1"/>
    <col min="14" max="16" width="20.77734375" style="11" customWidth="1"/>
    <col min="17" max="17" width="11.44140625" style="11" customWidth="1"/>
    <col min="18" max="18" width="20.77734375" style="11" customWidth="1"/>
    <col min="19" max="20" width="20" style="7" customWidth="1"/>
    <col min="21" max="21" width="16.109375" style="7" customWidth="1"/>
    <col min="22" max="22" width="16.88671875" style="7" customWidth="1"/>
    <col min="23" max="23" width="15.44140625" style="7" customWidth="1"/>
    <col min="24" max="24" width="16.6640625" style="7" customWidth="1"/>
    <col min="25" max="25" width="19" style="12" customWidth="1"/>
    <col min="26" max="31" width="21.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9" customFormat="1" ht="49.95" customHeight="1">
      <c r="A4" s="21">
        <v>1</v>
      </c>
      <c r="B4" s="197">
        <f>'步驟1. 先填【114-1申請總表】第8列之B欄至CN欄'!G54</f>
        <v>0</v>
      </c>
      <c r="C4" s="5"/>
      <c r="D4" s="21">
        <v>1</v>
      </c>
      <c r="E4" s="21">
        <v>1</v>
      </c>
      <c r="F4" s="21">
        <v>0</v>
      </c>
      <c r="G4" s="5">
        <v>0</v>
      </c>
      <c r="H4" s="5">
        <v>0</v>
      </c>
      <c r="I4" s="21">
        <v>1</v>
      </c>
      <c r="J4" s="21" t="str">
        <f>'步驟1. 先填【114-1申請總表】第8列之B欄至CN欄'!C8</f>
        <v>國立彰化師範大學</v>
      </c>
      <c r="K4" s="21">
        <v>2</v>
      </c>
      <c r="L4" s="179"/>
      <c r="M4" s="5"/>
      <c r="N4" s="179"/>
      <c r="O4" s="179"/>
      <c r="P4" s="179"/>
      <c r="Q4" s="179"/>
      <c r="R4" s="179"/>
      <c r="S4" s="180" t="str">
        <f t="shared" ref="S4:S22" si="0">IF(OR(F4*H4),"0","1")</f>
        <v>1</v>
      </c>
      <c r="T4" s="180" t="str">
        <f t="shared" ref="T4:T22" si="1">IF(OR(G4*H4),"0","1")</f>
        <v>1</v>
      </c>
      <c r="U4" s="180" t="str">
        <f t="shared" ref="U4:U22" si="2">IF(OR((A4&lt;=0),(A4&gt;28),(A4&gt;3)*(A4&lt;=7)*(D4=2)*(E4=0)*(F4=0)*(H4=0),(A4&gt;3)*(A4&lt;=7)*(D4&lt;1)*(E4=0)*(F4=0)*(H4=0),(A4&gt;3)*(A4&lt;=7)*(D4&gt;5)*(E4=0)*(F4=0)*(H4=0),(A4=8)*(E4=0)*(F4=0)*(H4=0),(A4=9)*(E4=0)*(F4=0)*(H4=0),(A4=1)*F4,(A4=1)*G4,(A4=1)*H4,(A4=2)*(F4=0)*(H4=0),(A4=3)*(F4=0)*(H4=0),(A4=10)*(D4=1)*(F4=0)*(H4=0),(A4=10)*(D4=3)*(F4=0)*(H4=0),(A4=10)*(D4=4)*(F4=0)*(H4=0),F4*H4,G4*H4,AND((A4&gt;=11)*(F4=0),AND((A4&gt;=11)*(H4=0)))),"0","1")</f>
        <v>1</v>
      </c>
      <c r="V4" s="180" t="str">
        <f>IF(AND((OR('步驟1. 先填【114-1申請總表】第8列之B欄至CN欄'!$N$54="弱勢家庭子女",'步驟1. 先填【114-1申請總表】第8列之B欄至CN欄'!$N$54="弱勢家庭身障學生或身障人士子女")),U4*(G4=0)),"1","0")</f>
        <v>0</v>
      </c>
      <c r="W4" s="180" t="str">
        <f t="shared" ref="W4:W22" si="3">IF(U4*V4,"Y","N")</f>
        <v>N</v>
      </c>
      <c r="X4" s="777">
        <f>COUNTIF(U4:U22,"1")</f>
        <v>1</v>
      </c>
      <c r="Y4" s="623">
        <f>'步驟1. 先填【114-1申請總表】第8列之B欄至CN欄'!N54</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9" customFormat="1" ht="49.95" customHeight="1">
      <c r="A5" s="5"/>
      <c r="B5" s="181"/>
      <c r="C5" s="5"/>
      <c r="D5" s="5"/>
      <c r="E5" s="5"/>
      <c r="F5" s="5"/>
      <c r="G5" s="5">
        <v>0</v>
      </c>
      <c r="H5" s="5">
        <v>0</v>
      </c>
      <c r="I5" s="5"/>
      <c r="J5" s="5"/>
      <c r="K5" s="5"/>
      <c r="L5" s="179"/>
      <c r="M5" s="5"/>
      <c r="N5" s="179"/>
      <c r="O5" s="179"/>
      <c r="P5" s="179"/>
      <c r="Q5" s="179"/>
      <c r="R5" s="179"/>
      <c r="S5" s="180" t="str">
        <f t="shared" si="0"/>
        <v>1</v>
      </c>
      <c r="T5" s="180" t="str">
        <f t="shared" si="1"/>
        <v>1</v>
      </c>
      <c r="U5" s="180" t="str">
        <f t="shared" si="2"/>
        <v>0</v>
      </c>
      <c r="V5" s="180" t="str">
        <f t="shared" ref="V5:V22" si="4">IF(AND(U5*(G5=0),(A5&gt;0)*(A5&lt;=28)),"1","0")</f>
        <v>0</v>
      </c>
      <c r="W5" s="180" t="str">
        <f t="shared" si="3"/>
        <v>N</v>
      </c>
      <c r="X5" s="778"/>
      <c r="Y5" s="624"/>
      <c r="Z5" s="780"/>
      <c r="AA5" s="780"/>
      <c r="AB5" s="780"/>
      <c r="AC5" s="776"/>
      <c r="AD5" s="776"/>
      <c r="AE5" s="776"/>
    </row>
    <row r="6" spans="1:31" s="169" customFormat="1" ht="49.95" customHeight="1">
      <c r="A6" s="5"/>
      <c r="B6" s="181"/>
      <c r="C6" s="5"/>
      <c r="D6" s="5"/>
      <c r="E6" s="5"/>
      <c r="F6" s="5"/>
      <c r="G6" s="5">
        <v>0</v>
      </c>
      <c r="H6" s="5">
        <v>0</v>
      </c>
      <c r="I6" s="5"/>
      <c r="J6" s="5"/>
      <c r="K6" s="5"/>
      <c r="L6" s="179"/>
      <c r="M6" s="5"/>
      <c r="N6" s="179"/>
      <c r="O6" s="179"/>
      <c r="P6" s="179"/>
      <c r="Q6" s="179"/>
      <c r="R6" s="179"/>
      <c r="S6" s="180" t="str">
        <f t="shared" si="0"/>
        <v>1</v>
      </c>
      <c r="T6" s="180" t="str">
        <f t="shared" si="1"/>
        <v>1</v>
      </c>
      <c r="U6" s="180" t="str">
        <f t="shared" si="2"/>
        <v>0</v>
      </c>
      <c r="V6" s="180" t="str">
        <f t="shared" si="4"/>
        <v>0</v>
      </c>
      <c r="W6" s="180" t="str">
        <f t="shared" si="3"/>
        <v>N</v>
      </c>
      <c r="X6" s="778"/>
      <c r="Y6" s="624"/>
      <c r="Z6" s="780"/>
      <c r="AA6" s="780"/>
      <c r="AB6" s="780"/>
      <c r="AC6" s="776"/>
      <c r="AD6" s="776"/>
      <c r="AE6" s="776"/>
    </row>
    <row r="7" spans="1:31" s="169" customFormat="1" ht="49.95" customHeight="1">
      <c r="A7" s="5"/>
      <c r="B7" s="181"/>
      <c r="C7" s="5"/>
      <c r="D7" s="5"/>
      <c r="E7" s="5"/>
      <c r="F7" s="5"/>
      <c r="G7" s="5">
        <v>0</v>
      </c>
      <c r="H7" s="5">
        <v>0</v>
      </c>
      <c r="I7" s="5"/>
      <c r="J7" s="5"/>
      <c r="K7" s="5"/>
      <c r="L7" s="179"/>
      <c r="M7" s="5"/>
      <c r="N7" s="179"/>
      <c r="O7" s="179"/>
      <c r="P7" s="179"/>
      <c r="Q7" s="179"/>
      <c r="R7" s="179"/>
      <c r="S7" s="180" t="str">
        <f t="shared" si="0"/>
        <v>1</v>
      </c>
      <c r="T7" s="180" t="str">
        <f t="shared" si="1"/>
        <v>1</v>
      </c>
      <c r="U7" s="180" t="str">
        <f t="shared" si="2"/>
        <v>0</v>
      </c>
      <c r="V7" s="180" t="str">
        <f t="shared" si="4"/>
        <v>0</v>
      </c>
      <c r="W7" s="180" t="str">
        <f t="shared" si="3"/>
        <v>N</v>
      </c>
      <c r="X7" s="778"/>
      <c r="Y7" s="624"/>
      <c r="Z7" s="780"/>
      <c r="AA7" s="780"/>
      <c r="AB7" s="780"/>
      <c r="AC7" s="776"/>
      <c r="AD7" s="776"/>
      <c r="AE7" s="776"/>
    </row>
    <row r="8" spans="1:31" s="169" customFormat="1" ht="49.95" customHeight="1">
      <c r="A8" s="5"/>
      <c r="B8" s="181"/>
      <c r="C8" s="5"/>
      <c r="D8" s="5"/>
      <c r="E8" s="5"/>
      <c r="F8" s="5"/>
      <c r="G8" s="5">
        <v>0</v>
      </c>
      <c r="H8" s="5">
        <v>0</v>
      </c>
      <c r="I8" s="5"/>
      <c r="J8" s="5"/>
      <c r="K8" s="5"/>
      <c r="L8" s="179"/>
      <c r="M8" s="5"/>
      <c r="N8" s="179"/>
      <c r="O8" s="179"/>
      <c r="P8" s="179"/>
      <c r="Q8" s="179"/>
      <c r="R8" s="179"/>
      <c r="S8" s="180" t="str">
        <f t="shared" si="0"/>
        <v>1</v>
      </c>
      <c r="T8" s="180" t="str">
        <f t="shared" si="1"/>
        <v>1</v>
      </c>
      <c r="U8" s="180" t="str">
        <f t="shared" si="2"/>
        <v>0</v>
      </c>
      <c r="V8" s="180" t="str">
        <f t="shared" si="4"/>
        <v>0</v>
      </c>
      <c r="W8" s="180" t="str">
        <f t="shared" si="3"/>
        <v>N</v>
      </c>
      <c r="X8" s="778"/>
      <c r="Y8" s="624"/>
      <c r="Z8" s="780"/>
      <c r="AA8" s="780"/>
      <c r="AB8" s="780"/>
      <c r="AC8" s="776"/>
      <c r="AD8" s="776"/>
      <c r="AE8" s="776"/>
    </row>
    <row r="9" spans="1:31" s="169" customFormat="1" ht="49.95" customHeight="1">
      <c r="A9" s="5"/>
      <c r="B9" s="181"/>
      <c r="C9" s="5"/>
      <c r="D9" s="5"/>
      <c r="E9" s="5"/>
      <c r="F9" s="5"/>
      <c r="G9" s="5">
        <v>0</v>
      </c>
      <c r="H9" s="5">
        <v>0</v>
      </c>
      <c r="I9" s="5"/>
      <c r="J9" s="5"/>
      <c r="K9" s="5"/>
      <c r="L9" s="179"/>
      <c r="M9" s="5"/>
      <c r="N9" s="179"/>
      <c r="O9" s="179"/>
      <c r="P9" s="179"/>
      <c r="Q9" s="179"/>
      <c r="R9" s="179"/>
      <c r="S9" s="180" t="str">
        <f t="shared" si="0"/>
        <v>1</v>
      </c>
      <c r="T9" s="180" t="str">
        <f t="shared" si="1"/>
        <v>1</v>
      </c>
      <c r="U9" s="180" t="str">
        <f t="shared" si="2"/>
        <v>0</v>
      </c>
      <c r="V9" s="180" t="str">
        <f t="shared" si="4"/>
        <v>0</v>
      </c>
      <c r="W9" s="180" t="str">
        <f t="shared" si="3"/>
        <v>N</v>
      </c>
      <c r="X9" s="778"/>
      <c r="Y9" s="624"/>
      <c r="Z9" s="780"/>
      <c r="AA9" s="780"/>
      <c r="AB9" s="780"/>
      <c r="AC9" s="776"/>
      <c r="AD9" s="776"/>
      <c r="AE9" s="776"/>
    </row>
    <row r="10" spans="1:31" s="169" customFormat="1" ht="49.95" customHeight="1">
      <c r="A10" s="5"/>
      <c r="B10" s="181"/>
      <c r="C10" s="5"/>
      <c r="D10" s="5"/>
      <c r="E10" s="5"/>
      <c r="F10" s="5"/>
      <c r="G10" s="5">
        <v>0</v>
      </c>
      <c r="H10" s="5">
        <v>0</v>
      </c>
      <c r="I10" s="5"/>
      <c r="J10" s="5"/>
      <c r="K10" s="5"/>
      <c r="L10" s="179"/>
      <c r="M10" s="5"/>
      <c r="N10" s="179"/>
      <c r="O10" s="179"/>
      <c r="P10" s="179"/>
      <c r="Q10" s="179"/>
      <c r="R10" s="179"/>
      <c r="S10" s="180" t="str">
        <f t="shared" si="0"/>
        <v>1</v>
      </c>
      <c r="T10" s="180" t="str">
        <f t="shared" si="1"/>
        <v>1</v>
      </c>
      <c r="U10" s="180" t="str">
        <f t="shared" si="2"/>
        <v>0</v>
      </c>
      <c r="V10" s="180" t="str">
        <f t="shared" si="4"/>
        <v>0</v>
      </c>
      <c r="W10" s="180" t="str">
        <f t="shared" si="3"/>
        <v>N</v>
      </c>
      <c r="X10" s="778"/>
      <c r="Y10" s="624"/>
      <c r="Z10" s="780"/>
      <c r="AA10" s="780"/>
      <c r="AB10" s="780"/>
      <c r="AC10" s="776"/>
      <c r="AD10" s="776"/>
      <c r="AE10" s="776"/>
    </row>
    <row r="11" spans="1:31" s="169" customFormat="1" ht="49.95" customHeight="1">
      <c r="A11" s="5"/>
      <c r="B11" s="181"/>
      <c r="C11" s="5"/>
      <c r="D11" s="5"/>
      <c r="E11" s="5"/>
      <c r="F11" s="5"/>
      <c r="G11" s="5">
        <v>0</v>
      </c>
      <c r="H11" s="5">
        <v>0</v>
      </c>
      <c r="I11" s="5"/>
      <c r="J11" s="5"/>
      <c r="K11" s="5"/>
      <c r="L11" s="179"/>
      <c r="M11" s="5"/>
      <c r="N11" s="179"/>
      <c r="O11" s="179"/>
      <c r="P11" s="179"/>
      <c r="Q11" s="179"/>
      <c r="R11" s="179"/>
      <c r="S11" s="180" t="str">
        <f t="shared" si="0"/>
        <v>1</v>
      </c>
      <c r="T11" s="180" t="str">
        <f t="shared" si="1"/>
        <v>1</v>
      </c>
      <c r="U11" s="180" t="str">
        <f t="shared" si="2"/>
        <v>0</v>
      </c>
      <c r="V11" s="180" t="str">
        <f t="shared" si="4"/>
        <v>0</v>
      </c>
      <c r="W11" s="180" t="str">
        <f t="shared" si="3"/>
        <v>N</v>
      </c>
      <c r="X11" s="778"/>
      <c r="Y11" s="624"/>
      <c r="Z11" s="780"/>
      <c r="AA11" s="780"/>
      <c r="AB11" s="780"/>
      <c r="AC11" s="776"/>
      <c r="AD11" s="776"/>
      <c r="AE11" s="776"/>
    </row>
    <row r="12" spans="1:31" s="169" customFormat="1" ht="49.95" customHeight="1">
      <c r="A12" s="5"/>
      <c r="B12" s="181"/>
      <c r="C12" s="5"/>
      <c r="D12" s="5"/>
      <c r="E12" s="5"/>
      <c r="F12" s="5"/>
      <c r="G12" s="5">
        <v>0</v>
      </c>
      <c r="H12" s="5">
        <v>0</v>
      </c>
      <c r="I12" s="5"/>
      <c r="J12" s="5"/>
      <c r="K12" s="5"/>
      <c r="L12" s="179"/>
      <c r="M12" s="5"/>
      <c r="N12" s="179"/>
      <c r="O12" s="179"/>
      <c r="P12" s="179"/>
      <c r="Q12" s="179"/>
      <c r="R12" s="179"/>
      <c r="S12" s="180" t="str">
        <f t="shared" si="0"/>
        <v>1</v>
      </c>
      <c r="T12" s="180" t="str">
        <f t="shared" si="1"/>
        <v>1</v>
      </c>
      <c r="U12" s="180" t="str">
        <f t="shared" si="2"/>
        <v>0</v>
      </c>
      <c r="V12" s="180" t="str">
        <f t="shared" si="4"/>
        <v>0</v>
      </c>
      <c r="W12" s="180" t="str">
        <f t="shared" si="3"/>
        <v>N</v>
      </c>
      <c r="X12" s="778"/>
      <c r="Y12" s="624"/>
      <c r="Z12" s="780"/>
      <c r="AA12" s="780"/>
      <c r="AB12" s="780"/>
      <c r="AC12" s="776"/>
      <c r="AD12" s="776"/>
      <c r="AE12" s="776"/>
    </row>
    <row r="13" spans="1:31" s="169" customFormat="1" ht="49.95" customHeight="1">
      <c r="A13" s="5"/>
      <c r="B13" s="181"/>
      <c r="C13" s="5"/>
      <c r="D13" s="5"/>
      <c r="E13" s="5"/>
      <c r="F13" s="5"/>
      <c r="G13" s="5">
        <v>0</v>
      </c>
      <c r="H13" s="5">
        <v>0</v>
      </c>
      <c r="I13" s="5"/>
      <c r="J13" s="5"/>
      <c r="K13" s="5"/>
      <c r="L13" s="179"/>
      <c r="M13" s="5"/>
      <c r="N13" s="179"/>
      <c r="O13" s="179"/>
      <c r="P13" s="179"/>
      <c r="Q13" s="179"/>
      <c r="R13" s="179"/>
      <c r="S13" s="180" t="str">
        <f t="shared" si="0"/>
        <v>1</v>
      </c>
      <c r="T13" s="180" t="str">
        <f t="shared" si="1"/>
        <v>1</v>
      </c>
      <c r="U13" s="180" t="str">
        <f t="shared" si="2"/>
        <v>0</v>
      </c>
      <c r="V13" s="180" t="str">
        <f t="shared" si="4"/>
        <v>0</v>
      </c>
      <c r="W13" s="180" t="str">
        <f t="shared" si="3"/>
        <v>N</v>
      </c>
      <c r="X13" s="778"/>
      <c r="Y13" s="624"/>
      <c r="Z13" s="780"/>
      <c r="AA13" s="780"/>
      <c r="AB13" s="780"/>
      <c r="AC13" s="776"/>
      <c r="AD13" s="776"/>
      <c r="AE13" s="776"/>
    </row>
    <row r="14" spans="1:31" s="169" customFormat="1" ht="49.95" customHeight="1">
      <c r="A14" s="5"/>
      <c r="B14" s="181"/>
      <c r="C14" s="5"/>
      <c r="D14" s="5"/>
      <c r="E14" s="5"/>
      <c r="F14" s="5"/>
      <c r="G14" s="5">
        <v>0</v>
      </c>
      <c r="H14" s="5">
        <v>0</v>
      </c>
      <c r="I14" s="5"/>
      <c r="J14" s="5"/>
      <c r="K14" s="5"/>
      <c r="L14" s="179"/>
      <c r="M14" s="5"/>
      <c r="N14" s="179"/>
      <c r="O14" s="179"/>
      <c r="P14" s="179"/>
      <c r="Q14" s="179"/>
      <c r="R14" s="179"/>
      <c r="S14" s="180" t="str">
        <f t="shared" si="0"/>
        <v>1</v>
      </c>
      <c r="T14" s="180" t="str">
        <f t="shared" si="1"/>
        <v>1</v>
      </c>
      <c r="U14" s="180" t="str">
        <f t="shared" si="2"/>
        <v>0</v>
      </c>
      <c r="V14" s="180" t="str">
        <f t="shared" si="4"/>
        <v>0</v>
      </c>
      <c r="W14" s="180" t="str">
        <f t="shared" si="3"/>
        <v>N</v>
      </c>
      <c r="X14" s="778"/>
      <c r="Y14" s="624"/>
      <c r="Z14" s="780"/>
      <c r="AA14" s="780"/>
      <c r="AB14" s="780"/>
      <c r="AC14" s="776"/>
      <c r="AD14" s="776"/>
      <c r="AE14" s="776"/>
    </row>
    <row r="15" spans="1:31" s="169" customFormat="1" ht="49.95" customHeight="1">
      <c r="A15" s="5"/>
      <c r="B15" s="181"/>
      <c r="C15" s="5"/>
      <c r="D15" s="5"/>
      <c r="E15" s="5"/>
      <c r="F15" s="5"/>
      <c r="G15" s="5">
        <v>0</v>
      </c>
      <c r="H15" s="5">
        <v>0</v>
      </c>
      <c r="I15" s="5"/>
      <c r="J15" s="5"/>
      <c r="K15" s="5"/>
      <c r="L15" s="179"/>
      <c r="M15" s="5"/>
      <c r="N15" s="179"/>
      <c r="O15" s="179"/>
      <c r="P15" s="179"/>
      <c r="Q15" s="179"/>
      <c r="R15" s="179"/>
      <c r="S15" s="180" t="str">
        <f t="shared" si="0"/>
        <v>1</v>
      </c>
      <c r="T15" s="180" t="str">
        <f t="shared" si="1"/>
        <v>1</v>
      </c>
      <c r="U15" s="180" t="str">
        <f t="shared" si="2"/>
        <v>0</v>
      </c>
      <c r="V15" s="180" t="str">
        <f t="shared" si="4"/>
        <v>0</v>
      </c>
      <c r="W15" s="180" t="str">
        <f t="shared" si="3"/>
        <v>N</v>
      </c>
      <c r="X15" s="778"/>
      <c r="Y15" s="624"/>
      <c r="Z15" s="780"/>
      <c r="AA15" s="780"/>
      <c r="AB15" s="780"/>
      <c r="AC15" s="776"/>
      <c r="AD15" s="776"/>
      <c r="AE15" s="776"/>
    </row>
    <row r="16" spans="1:31" s="169" customFormat="1" ht="49.95" customHeight="1">
      <c r="A16" s="5"/>
      <c r="B16" s="181"/>
      <c r="C16" s="5"/>
      <c r="D16" s="5"/>
      <c r="E16" s="5"/>
      <c r="F16" s="5"/>
      <c r="G16" s="5">
        <v>0</v>
      </c>
      <c r="H16" s="5">
        <v>0</v>
      </c>
      <c r="I16" s="5"/>
      <c r="J16" s="5"/>
      <c r="K16" s="5"/>
      <c r="L16" s="179"/>
      <c r="M16" s="5"/>
      <c r="N16" s="179"/>
      <c r="O16" s="179"/>
      <c r="P16" s="179"/>
      <c r="Q16" s="179"/>
      <c r="R16" s="179"/>
      <c r="S16" s="180" t="str">
        <f t="shared" si="0"/>
        <v>1</v>
      </c>
      <c r="T16" s="180" t="str">
        <f t="shared" si="1"/>
        <v>1</v>
      </c>
      <c r="U16" s="180" t="str">
        <f t="shared" si="2"/>
        <v>0</v>
      </c>
      <c r="V16" s="180" t="str">
        <f t="shared" si="4"/>
        <v>0</v>
      </c>
      <c r="W16" s="180" t="str">
        <f t="shared" si="3"/>
        <v>N</v>
      </c>
      <c r="X16" s="778"/>
      <c r="Y16" s="624"/>
      <c r="Z16" s="780"/>
      <c r="AA16" s="780"/>
      <c r="AB16" s="780"/>
      <c r="AC16" s="776"/>
      <c r="AD16" s="776"/>
      <c r="AE16" s="776"/>
    </row>
    <row r="17" spans="1:31" s="169" customFormat="1" ht="49.95" customHeight="1">
      <c r="A17" s="5"/>
      <c r="B17" s="181"/>
      <c r="C17" s="5"/>
      <c r="D17" s="5"/>
      <c r="E17" s="5"/>
      <c r="F17" s="5"/>
      <c r="G17" s="5">
        <v>0</v>
      </c>
      <c r="H17" s="5">
        <v>0</v>
      </c>
      <c r="I17" s="5"/>
      <c r="J17" s="5"/>
      <c r="K17" s="5"/>
      <c r="L17" s="179"/>
      <c r="M17" s="5"/>
      <c r="N17" s="179"/>
      <c r="O17" s="179"/>
      <c r="P17" s="179"/>
      <c r="Q17" s="179"/>
      <c r="R17" s="179"/>
      <c r="S17" s="180" t="str">
        <f t="shared" si="0"/>
        <v>1</v>
      </c>
      <c r="T17" s="180" t="str">
        <f t="shared" si="1"/>
        <v>1</v>
      </c>
      <c r="U17" s="180" t="str">
        <f t="shared" si="2"/>
        <v>0</v>
      </c>
      <c r="V17" s="180" t="str">
        <f t="shared" si="4"/>
        <v>0</v>
      </c>
      <c r="W17" s="180" t="str">
        <f t="shared" si="3"/>
        <v>N</v>
      </c>
      <c r="X17" s="778"/>
      <c r="Y17" s="624"/>
      <c r="Z17" s="780"/>
      <c r="AA17" s="780"/>
      <c r="AB17" s="780"/>
      <c r="AC17" s="776"/>
      <c r="AD17" s="776"/>
      <c r="AE17" s="776"/>
    </row>
    <row r="18" spans="1:31" s="169" customFormat="1" ht="49.95" customHeight="1">
      <c r="A18" s="5"/>
      <c r="B18" s="181"/>
      <c r="C18" s="5"/>
      <c r="D18" s="5"/>
      <c r="E18" s="5"/>
      <c r="F18" s="5"/>
      <c r="G18" s="5">
        <v>0</v>
      </c>
      <c r="H18" s="5">
        <v>0</v>
      </c>
      <c r="I18" s="5"/>
      <c r="J18" s="5"/>
      <c r="K18" s="5"/>
      <c r="L18" s="179"/>
      <c r="M18" s="5"/>
      <c r="N18" s="179"/>
      <c r="O18" s="179"/>
      <c r="P18" s="179"/>
      <c r="Q18" s="179"/>
      <c r="R18" s="179"/>
      <c r="S18" s="180" t="str">
        <f t="shared" si="0"/>
        <v>1</v>
      </c>
      <c r="T18" s="180" t="str">
        <f t="shared" si="1"/>
        <v>1</v>
      </c>
      <c r="U18" s="180" t="str">
        <f t="shared" si="2"/>
        <v>0</v>
      </c>
      <c r="V18" s="180" t="str">
        <f t="shared" si="4"/>
        <v>0</v>
      </c>
      <c r="W18" s="180" t="str">
        <f t="shared" si="3"/>
        <v>N</v>
      </c>
      <c r="X18" s="778"/>
      <c r="Y18" s="624"/>
      <c r="Z18" s="780"/>
      <c r="AA18" s="780"/>
      <c r="AB18" s="780"/>
      <c r="AC18" s="776"/>
      <c r="AD18" s="776"/>
      <c r="AE18" s="776"/>
    </row>
    <row r="19" spans="1:31" s="169" customFormat="1" ht="49.95" customHeight="1">
      <c r="A19" s="5"/>
      <c r="B19" s="181"/>
      <c r="C19" s="5"/>
      <c r="D19" s="5"/>
      <c r="E19" s="5"/>
      <c r="F19" s="5"/>
      <c r="G19" s="5">
        <v>0</v>
      </c>
      <c r="H19" s="5">
        <v>0</v>
      </c>
      <c r="I19" s="5"/>
      <c r="J19" s="5"/>
      <c r="K19" s="5"/>
      <c r="L19" s="179"/>
      <c r="M19" s="5"/>
      <c r="N19" s="179"/>
      <c r="O19" s="179"/>
      <c r="P19" s="179"/>
      <c r="Q19" s="179"/>
      <c r="R19" s="179"/>
      <c r="S19" s="180" t="str">
        <f t="shared" si="0"/>
        <v>1</v>
      </c>
      <c r="T19" s="180" t="str">
        <f t="shared" si="1"/>
        <v>1</v>
      </c>
      <c r="U19" s="180" t="str">
        <f t="shared" si="2"/>
        <v>0</v>
      </c>
      <c r="V19" s="180" t="str">
        <f t="shared" si="4"/>
        <v>0</v>
      </c>
      <c r="W19" s="180" t="str">
        <f t="shared" si="3"/>
        <v>N</v>
      </c>
      <c r="X19" s="778"/>
      <c r="Y19" s="624"/>
      <c r="Z19" s="780"/>
      <c r="AA19" s="780"/>
      <c r="AB19" s="780"/>
      <c r="AC19" s="776"/>
      <c r="AD19" s="776"/>
      <c r="AE19" s="776"/>
    </row>
    <row r="20" spans="1:31" s="169" customFormat="1" ht="49.95" customHeight="1">
      <c r="A20" s="5"/>
      <c r="B20" s="181"/>
      <c r="C20" s="5"/>
      <c r="D20" s="5"/>
      <c r="E20" s="5"/>
      <c r="F20" s="5"/>
      <c r="G20" s="5">
        <v>0</v>
      </c>
      <c r="H20" s="5">
        <v>0</v>
      </c>
      <c r="I20" s="5"/>
      <c r="J20" s="5"/>
      <c r="K20" s="5"/>
      <c r="L20" s="179"/>
      <c r="M20" s="5"/>
      <c r="N20" s="179"/>
      <c r="O20" s="179"/>
      <c r="P20" s="179"/>
      <c r="Q20" s="179"/>
      <c r="R20" s="179"/>
      <c r="S20" s="180" t="str">
        <f t="shared" si="0"/>
        <v>1</v>
      </c>
      <c r="T20" s="180" t="str">
        <f t="shared" si="1"/>
        <v>1</v>
      </c>
      <c r="U20" s="180" t="str">
        <f t="shared" si="2"/>
        <v>0</v>
      </c>
      <c r="V20" s="180" t="str">
        <f t="shared" si="4"/>
        <v>0</v>
      </c>
      <c r="W20" s="180" t="str">
        <f t="shared" si="3"/>
        <v>N</v>
      </c>
      <c r="X20" s="778"/>
      <c r="Y20" s="624"/>
      <c r="Z20" s="780"/>
      <c r="AA20" s="780"/>
      <c r="AB20" s="780"/>
      <c r="AC20" s="776"/>
      <c r="AD20" s="776"/>
      <c r="AE20" s="776"/>
    </row>
    <row r="21" spans="1:31" s="169" customFormat="1" ht="49.95" customHeight="1">
      <c r="A21" s="5"/>
      <c r="B21" s="181"/>
      <c r="C21" s="5"/>
      <c r="D21" s="5"/>
      <c r="E21" s="5"/>
      <c r="F21" s="5"/>
      <c r="G21" s="5">
        <v>0</v>
      </c>
      <c r="H21" s="5">
        <v>0</v>
      </c>
      <c r="I21" s="5"/>
      <c r="J21" s="5"/>
      <c r="K21" s="5"/>
      <c r="L21" s="179"/>
      <c r="M21" s="5"/>
      <c r="N21" s="179"/>
      <c r="O21" s="179"/>
      <c r="P21" s="179"/>
      <c r="Q21" s="179"/>
      <c r="R21" s="179"/>
      <c r="S21" s="180" t="str">
        <f t="shared" si="0"/>
        <v>1</v>
      </c>
      <c r="T21" s="180" t="str">
        <f t="shared" si="1"/>
        <v>1</v>
      </c>
      <c r="U21" s="180" t="str">
        <f t="shared" si="2"/>
        <v>0</v>
      </c>
      <c r="V21" s="180" t="str">
        <f t="shared" si="4"/>
        <v>0</v>
      </c>
      <c r="W21" s="180" t="str">
        <f t="shared" si="3"/>
        <v>N</v>
      </c>
      <c r="X21" s="778"/>
      <c r="Y21" s="624"/>
      <c r="Z21" s="780"/>
      <c r="AA21" s="780"/>
      <c r="AB21" s="780"/>
      <c r="AC21" s="776"/>
      <c r="AD21" s="776"/>
      <c r="AE21" s="776"/>
    </row>
    <row r="22" spans="1:31" s="169" customFormat="1" ht="49.95" customHeight="1">
      <c r="A22" s="5"/>
      <c r="B22" s="181"/>
      <c r="C22" s="5"/>
      <c r="D22" s="5"/>
      <c r="E22" s="5"/>
      <c r="F22" s="5"/>
      <c r="G22" s="5">
        <v>0</v>
      </c>
      <c r="H22" s="5">
        <v>0</v>
      </c>
      <c r="I22" s="5"/>
      <c r="J22" s="5"/>
      <c r="K22" s="5"/>
      <c r="L22" s="179"/>
      <c r="M22" s="5"/>
      <c r="N22" s="179"/>
      <c r="O22" s="179"/>
      <c r="P22" s="179"/>
      <c r="Q22" s="179"/>
      <c r="R22" s="179"/>
      <c r="S22" s="180" t="str">
        <f t="shared" si="0"/>
        <v>1</v>
      </c>
      <c r="T22" s="180" t="str">
        <f t="shared" si="1"/>
        <v>1</v>
      </c>
      <c r="U22" s="180" t="str">
        <f t="shared" si="2"/>
        <v>0</v>
      </c>
      <c r="V22" s="180" t="str">
        <f t="shared" si="4"/>
        <v>0</v>
      </c>
      <c r="W22" s="180" t="str">
        <f t="shared" si="3"/>
        <v>N</v>
      </c>
      <c r="X22" s="779"/>
      <c r="Y22" s="625"/>
      <c r="Z22" s="780"/>
      <c r="AA22" s="780"/>
      <c r="AB22" s="780"/>
      <c r="AC22" s="776"/>
      <c r="AD22" s="776"/>
      <c r="AE22" s="776"/>
    </row>
    <row r="23" spans="1:31" s="184" customFormat="1" ht="49.95" customHeight="1">
      <c r="A23" s="748" t="s">
        <v>822</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2"/>
      <c r="T23" s="182"/>
      <c r="U23" s="182"/>
      <c r="V23" s="182"/>
      <c r="W23" s="183"/>
      <c r="X23" s="6">
        <f>X4</f>
        <v>1</v>
      </c>
      <c r="Y23" s="41">
        <f>Y4</f>
        <v>0</v>
      </c>
      <c r="Z23" s="780"/>
      <c r="AA23" s="780"/>
      <c r="AB23" s="780"/>
      <c r="AC23" s="776"/>
      <c r="AD23" s="776"/>
      <c r="AE23" s="77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3F00-000000000000}"/>
    <dataValidation type="list" allowBlank="1" showInputMessage="1" showErrorMessage="1" sqref="A5:A22" xr:uid="{00000000-0002-0000-3F00-000001000000}">
      <formula1>$A$26:$A$53</formula1>
    </dataValidation>
    <dataValidation type="list" allowBlank="1" showInputMessage="1" showErrorMessage="1" sqref="K5:K22" xr:uid="{00000000-0002-0000-3F00-000002000000}">
      <formula1>$K$26:$K$47</formula1>
    </dataValidation>
  </dataValidation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1" style="7" customWidth="1"/>
    <col min="4" max="8" width="13.44140625" style="7" customWidth="1"/>
    <col min="9" max="9" width="11.88671875" style="7" customWidth="1"/>
    <col min="10" max="10" width="23.6640625" style="9" customWidth="1"/>
    <col min="11" max="11" width="18.33203125" style="7" customWidth="1"/>
    <col min="12" max="12" width="19.77734375" style="10" customWidth="1"/>
    <col min="13" max="13" width="18.109375" style="7" customWidth="1"/>
    <col min="14" max="14" width="19.109375" style="11" customWidth="1"/>
    <col min="15" max="15" width="19.6640625" style="11" customWidth="1"/>
    <col min="16" max="16" width="18.33203125" style="11" customWidth="1"/>
    <col min="17" max="17" width="12.44140625" style="11" customWidth="1"/>
    <col min="18" max="18" width="17.6640625" style="11" customWidth="1"/>
    <col min="19" max="20" width="20.44140625" style="7" customWidth="1"/>
    <col min="21" max="21" width="18.44140625" style="7" customWidth="1"/>
    <col min="22" max="22" width="17.33203125" style="7" customWidth="1"/>
    <col min="23" max="23" width="17" style="7" customWidth="1"/>
    <col min="24" max="24" width="16.6640625" style="7" customWidth="1"/>
    <col min="25" max="25" width="19" style="12" customWidth="1"/>
    <col min="26" max="31" width="19.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先填【114-1申請總表】第8列之B欄至CN欄'!G55</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先填【114-1申請總表】第8列之B欄至CN欄'!$N$55="弱勢家庭子女",'步驟1. 先填【114-1申請總表】第8列之B欄至CN欄'!$N$55="弱勢家庭身障學生或身障人士子女")),U4*(G4=0)),"1","0")</f>
        <v>0</v>
      </c>
      <c r="W4" s="148" t="str">
        <f t="shared" ref="W4:W22" si="3">IF(U4*V4,"Y","N")</f>
        <v>N</v>
      </c>
      <c r="X4" s="745">
        <f>COUNTIF(U4:U22,"1")</f>
        <v>1</v>
      </c>
      <c r="Y4" s="623">
        <f>'步驟1. 先填【114-1申請總表】第8列之B欄至CN欄'!N55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96"/>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000-000000000000}"/>
    <dataValidation type="list" allowBlank="1" showInputMessage="1" showErrorMessage="1" sqref="A5:A22" xr:uid="{00000000-0002-0000-4000-000001000000}">
      <formula1>$A$26:$A$53</formula1>
    </dataValidation>
    <dataValidation type="list" allowBlank="1" showInputMessage="1" showErrorMessage="1" sqref="K5:K22" xr:uid="{00000000-0002-0000-4000-000002000000}">
      <formula1>$K$26:$K$47</formula1>
    </dataValidation>
  </dataValidation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8.88671875" style="7" customWidth="1"/>
    <col min="4" max="8" width="13.109375" style="7" customWidth="1"/>
    <col min="9" max="9" width="10.77734375" style="7" customWidth="1"/>
    <col min="10" max="10" width="24.33203125" style="9" customWidth="1"/>
    <col min="11" max="11" width="19.44140625" style="7" customWidth="1"/>
    <col min="12" max="12" width="16.88671875" style="10" customWidth="1"/>
    <col min="13" max="13" width="19" style="7" customWidth="1"/>
    <col min="14" max="16" width="20.44140625" style="11" customWidth="1"/>
    <col min="17" max="17" width="11.44140625" style="11" customWidth="1"/>
    <col min="18" max="18" width="20.44140625" style="11" customWidth="1"/>
    <col min="19" max="20" width="21" style="7" customWidth="1"/>
    <col min="21" max="21" width="16.33203125" style="7" customWidth="1"/>
    <col min="22" max="22" width="17.44140625" style="7" customWidth="1"/>
    <col min="23" max="23" width="17"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688</v>
      </c>
      <c r="B3" s="56" t="s">
        <v>316</v>
      </c>
      <c r="C3" s="56" t="s">
        <v>317</v>
      </c>
      <c r="D3" s="56" t="s">
        <v>318</v>
      </c>
      <c r="E3" s="56" t="s">
        <v>728</v>
      </c>
      <c r="F3" s="56" t="s">
        <v>320</v>
      </c>
      <c r="G3" s="56" t="s">
        <v>779</v>
      </c>
      <c r="H3" s="56" t="s">
        <v>322</v>
      </c>
      <c r="I3" s="56" t="s">
        <v>323</v>
      </c>
      <c r="J3" s="56" t="s">
        <v>324</v>
      </c>
      <c r="K3" s="56" t="s">
        <v>503</v>
      </c>
      <c r="L3" s="57" t="s">
        <v>325</v>
      </c>
      <c r="M3" s="56" t="s">
        <v>785</v>
      </c>
      <c r="N3" s="86" t="s">
        <v>786</v>
      </c>
      <c r="O3" s="50" t="s">
        <v>787</v>
      </c>
      <c r="P3" s="50" t="s">
        <v>506</v>
      </c>
      <c r="Q3" s="50" t="s">
        <v>789</v>
      </c>
      <c r="R3" s="50" t="s">
        <v>508</v>
      </c>
      <c r="S3" s="87" t="s">
        <v>520</v>
      </c>
      <c r="T3" s="87" t="s">
        <v>509</v>
      </c>
      <c r="U3" s="87" t="s">
        <v>510</v>
      </c>
      <c r="V3" s="88" t="s">
        <v>754</v>
      </c>
      <c r="W3" s="87" t="s">
        <v>755</v>
      </c>
      <c r="X3" s="89" t="s">
        <v>108</v>
      </c>
      <c r="Y3" s="90" t="s">
        <v>513</v>
      </c>
      <c r="Z3" s="91" t="s">
        <v>514</v>
      </c>
      <c r="AA3" s="91" t="s">
        <v>515</v>
      </c>
      <c r="AB3" s="92" t="s">
        <v>516</v>
      </c>
      <c r="AC3" s="93" t="s">
        <v>517</v>
      </c>
      <c r="AD3" s="93" t="s">
        <v>759</v>
      </c>
      <c r="AE3" s="93" t="s">
        <v>519</v>
      </c>
    </row>
    <row r="4" spans="1:31" s="169" customFormat="1" ht="49.95" customHeight="1">
      <c r="A4" s="21">
        <v>1</v>
      </c>
      <c r="B4" s="197">
        <f>'步驟1. 先填【114-1申請總表】第8列之B欄至CN欄'!G56</f>
        <v>0</v>
      </c>
      <c r="C4" s="5"/>
      <c r="D4" s="21">
        <v>1</v>
      </c>
      <c r="E4" s="21">
        <v>1</v>
      </c>
      <c r="F4" s="21">
        <v>0</v>
      </c>
      <c r="G4" s="5">
        <v>0</v>
      </c>
      <c r="H4" s="5">
        <v>0</v>
      </c>
      <c r="I4" s="21">
        <v>1</v>
      </c>
      <c r="J4" s="21" t="str">
        <f>'步驟1. 先填【114-1申請總表】第8列之B欄至CN欄'!C8</f>
        <v>國立彰化師範大學</v>
      </c>
      <c r="K4" s="21">
        <v>2</v>
      </c>
      <c r="L4" s="179"/>
      <c r="M4" s="5"/>
      <c r="N4" s="179"/>
      <c r="O4" s="179"/>
      <c r="P4" s="179"/>
      <c r="Q4" s="179"/>
      <c r="R4" s="179"/>
      <c r="S4" s="180" t="str">
        <f t="shared" ref="S4:S22" si="0">IF(OR(F4*H4),"0","1")</f>
        <v>1</v>
      </c>
      <c r="T4" s="180" t="str">
        <f t="shared" ref="T4:T22" si="1">IF(OR(G4*H4),"0","1")</f>
        <v>1</v>
      </c>
      <c r="U4" s="180" t="str">
        <f t="shared" ref="U4:U22" si="2">IF(OR((A4&lt;=0),(A4&gt;28),(A4&gt;3)*(A4&lt;=7)*(D4=2)*(E4=0)*(F4=0)*(H4=0),(A4&gt;3)*(A4&lt;=7)*(D4&lt;1)*(E4=0)*(F4=0)*(H4=0),(A4&gt;3)*(A4&lt;=7)*(D4&gt;5)*(E4=0)*(F4=0)*(H4=0),(A4=8)*(E4=0)*(F4=0)*(H4=0),(A4=9)*(E4=0)*(F4=0)*(H4=0),(A4=1)*F4,(A4=1)*G4,(A4=1)*H4,(A4=2)*(F4=0)*(H4=0),(A4=3)*(F4=0)*(H4=0),(A4=10)*(D4=1)*(F4=0)*(H4=0),(A4=10)*(D4=3)*(F4=0)*(H4=0),(A4=10)*(D4=4)*(F4=0)*(H4=0),F4*H4,G4*H4,AND((A4&gt;=11)*(F4=0),AND((A4&gt;=11)*(H4=0)))),"0","1")</f>
        <v>1</v>
      </c>
      <c r="V4" s="180" t="str">
        <f>IF(AND((OR('步驟1. 先填【114-1申請總表】第8列之B欄至CN欄'!$N$56="弱勢家庭子女",'步驟1. 先填【114-1申請總表】第8列之B欄至CN欄'!$N$56="弱勢家庭身障學生或身障人士子女")),U4*(G4=0)),"1","0")</f>
        <v>0</v>
      </c>
      <c r="W4" s="180" t="str">
        <f t="shared" ref="W4:W22" si="3">IF(U4*V4,"Y","N")</f>
        <v>N</v>
      </c>
      <c r="X4" s="777">
        <f>COUNTIF(U4:U22,"1")</f>
        <v>1</v>
      </c>
      <c r="Y4" s="623">
        <f>'步驟1. 先填【114-1申請總表】第8列之B欄至CN欄'!N56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9" customFormat="1" ht="49.95" customHeight="1">
      <c r="A5" s="5"/>
      <c r="B5" s="181"/>
      <c r="C5" s="5"/>
      <c r="D5" s="5"/>
      <c r="E5" s="5"/>
      <c r="F5" s="5"/>
      <c r="G5" s="5">
        <v>0</v>
      </c>
      <c r="H5" s="5">
        <v>0</v>
      </c>
      <c r="I5" s="5"/>
      <c r="J5" s="5"/>
      <c r="K5" s="5"/>
      <c r="L5" s="179"/>
      <c r="M5" s="5"/>
      <c r="N5" s="179"/>
      <c r="O5" s="179"/>
      <c r="P5" s="179"/>
      <c r="Q5" s="179"/>
      <c r="R5" s="179"/>
      <c r="S5" s="180" t="str">
        <f t="shared" si="0"/>
        <v>1</v>
      </c>
      <c r="T5" s="180" t="str">
        <f t="shared" si="1"/>
        <v>1</v>
      </c>
      <c r="U5" s="180" t="str">
        <f t="shared" si="2"/>
        <v>0</v>
      </c>
      <c r="V5" s="180" t="str">
        <f t="shared" ref="V5:V22" si="4">IF(AND(U5*(G5=0),(A5&gt;0)*(A5&lt;=28)),"1","0")</f>
        <v>0</v>
      </c>
      <c r="W5" s="180" t="str">
        <f t="shared" si="3"/>
        <v>N</v>
      </c>
      <c r="X5" s="778"/>
      <c r="Y5" s="624"/>
      <c r="Z5" s="780"/>
      <c r="AA5" s="780"/>
      <c r="AB5" s="780"/>
      <c r="AC5" s="776"/>
      <c r="AD5" s="776"/>
      <c r="AE5" s="776"/>
    </row>
    <row r="6" spans="1:31" s="169" customFormat="1" ht="49.95" customHeight="1">
      <c r="A6" s="5"/>
      <c r="B6" s="181"/>
      <c r="C6" s="5"/>
      <c r="D6" s="5"/>
      <c r="E6" s="5"/>
      <c r="F6" s="5"/>
      <c r="G6" s="5">
        <v>0</v>
      </c>
      <c r="H6" s="5">
        <v>0</v>
      </c>
      <c r="I6" s="5"/>
      <c r="J6" s="5"/>
      <c r="K6" s="5"/>
      <c r="L6" s="179"/>
      <c r="M6" s="5"/>
      <c r="N6" s="179"/>
      <c r="O6" s="179"/>
      <c r="P6" s="179"/>
      <c r="Q6" s="179"/>
      <c r="R6" s="179"/>
      <c r="S6" s="180" t="str">
        <f t="shared" si="0"/>
        <v>1</v>
      </c>
      <c r="T6" s="180" t="str">
        <f t="shared" si="1"/>
        <v>1</v>
      </c>
      <c r="U6" s="180" t="str">
        <f t="shared" si="2"/>
        <v>0</v>
      </c>
      <c r="V6" s="180" t="str">
        <f t="shared" si="4"/>
        <v>0</v>
      </c>
      <c r="W6" s="180" t="str">
        <f t="shared" si="3"/>
        <v>N</v>
      </c>
      <c r="X6" s="778"/>
      <c r="Y6" s="624"/>
      <c r="Z6" s="780"/>
      <c r="AA6" s="780"/>
      <c r="AB6" s="780"/>
      <c r="AC6" s="776"/>
      <c r="AD6" s="776"/>
      <c r="AE6" s="776"/>
    </row>
    <row r="7" spans="1:31" s="169" customFormat="1" ht="49.95" customHeight="1">
      <c r="A7" s="5"/>
      <c r="B7" s="181"/>
      <c r="C7" s="5"/>
      <c r="D7" s="5"/>
      <c r="E7" s="5"/>
      <c r="F7" s="5"/>
      <c r="G7" s="5">
        <v>0</v>
      </c>
      <c r="H7" s="5">
        <v>0</v>
      </c>
      <c r="I7" s="5"/>
      <c r="J7" s="5"/>
      <c r="K7" s="5"/>
      <c r="L7" s="179"/>
      <c r="M7" s="5"/>
      <c r="N7" s="179"/>
      <c r="O7" s="179"/>
      <c r="P7" s="179"/>
      <c r="Q7" s="179"/>
      <c r="R7" s="179"/>
      <c r="S7" s="180" t="str">
        <f t="shared" si="0"/>
        <v>1</v>
      </c>
      <c r="T7" s="180" t="str">
        <f t="shared" si="1"/>
        <v>1</v>
      </c>
      <c r="U7" s="180" t="str">
        <f t="shared" si="2"/>
        <v>0</v>
      </c>
      <c r="V7" s="180" t="str">
        <f t="shared" si="4"/>
        <v>0</v>
      </c>
      <c r="W7" s="180" t="str">
        <f t="shared" si="3"/>
        <v>N</v>
      </c>
      <c r="X7" s="778"/>
      <c r="Y7" s="624"/>
      <c r="Z7" s="780"/>
      <c r="AA7" s="780"/>
      <c r="AB7" s="780"/>
      <c r="AC7" s="776"/>
      <c r="AD7" s="776"/>
      <c r="AE7" s="776"/>
    </row>
    <row r="8" spans="1:31" s="169" customFormat="1" ht="49.95" customHeight="1">
      <c r="A8" s="5"/>
      <c r="B8" s="181"/>
      <c r="C8" s="5"/>
      <c r="D8" s="5"/>
      <c r="E8" s="5"/>
      <c r="F8" s="5"/>
      <c r="G8" s="5">
        <v>0</v>
      </c>
      <c r="H8" s="5">
        <v>0</v>
      </c>
      <c r="I8" s="5"/>
      <c r="J8" s="5"/>
      <c r="K8" s="5"/>
      <c r="L8" s="179"/>
      <c r="M8" s="5"/>
      <c r="N8" s="179"/>
      <c r="O8" s="179"/>
      <c r="P8" s="179"/>
      <c r="Q8" s="179"/>
      <c r="R8" s="179"/>
      <c r="S8" s="180" t="str">
        <f t="shared" si="0"/>
        <v>1</v>
      </c>
      <c r="T8" s="180" t="str">
        <f t="shared" si="1"/>
        <v>1</v>
      </c>
      <c r="U8" s="180" t="str">
        <f t="shared" si="2"/>
        <v>0</v>
      </c>
      <c r="V8" s="180" t="str">
        <f t="shared" si="4"/>
        <v>0</v>
      </c>
      <c r="W8" s="180" t="str">
        <f t="shared" si="3"/>
        <v>N</v>
      </c>
      <c r="X8" s="778"/>
      <c r="Y8" s="624"/>
      <c r="Z8" s="780"/>
      <c r="AA8" s="780"/>
      <c r="AB8" s="780"/>
      <c r="AC8" s="776"/>
      <c r="AD8" s="776"/>
      <c r="AE8" s="776"/>
    </row>
    <row r="9" spans="1:31" s="169" customFormat="1" ht="49.95" customHeight="1">
      <c r="A9" s="5"/>
      <c r="B9" s="181"/>
      <c r="C9" s="5"/>
      <c r="D9" s="5"/>
      <c r="E9" s="5"/>
      <c r="F9" s="5"/>
      <c r="G9" s="5">
        <v>0</v>
      </c>
      <c r="H9" s="5">
        <v>0</v>
      </c>
      <c r="I9" s="5"/>
      <c r="J9" s="5"/>
      <c r="K9" s="5"/>
      <c r="L9" s="179"/>
      <c r="M9" s="5"/>
      <c r="N9" s="179"/>
      <c r="O9" s="179"/>
      <c r="P9" s="179"/>
      <c r="Q9" s="179"/>
      <c r="R9" s="179"/>
      <c r="S9" s="180" t="str">
        <f t="shared" si="0"/>
        <v>1</v>
      </c>
      <c r="T9" s="180" t="str">
        <f t="shared" si="1"/>
        <v>1</v>
      </c>
      <c r="U9" s="180" t="str">
        <f t="shared" si="2"/>
        <v>0</v>
      </c>
      <c r="V9" s="180" t="str">
        <f t="shared" si="4"/>
        <v>0</v>
      </c>
      <c r="W9" s="180" t="str">
        <f t="shared" si="3"/>
        <v>N</v>
      </c>
      <c r="X9" s="778"/>
      <c r="Y9" s="624"/>
      <c r="Z9" s="780"/>
      <c r="AA9" s="780"/>
      <c r="AB9" s="780"/>
      <c r="AC9" s="776"/>
      <c r="AD9" s="776"/>
      <c r="AE9" s="776"/>
    </row>
    <row r="10" spans="1:31" s="169" customFormat="1" ht="49.95" customHeight="1">
      <c r="A10" s="5"/>
      <c r="B10" s="181"/>
      <c r="C10" s="5"/>
      <c r="D10" s="5"/>
      <c r="E10" s="5"/>
      <c r="F10" s="5"/>
      <c r="G10" s="5">
        <v>0</v>
      </c>
      <c r="H10" s="5">
        <v>0</v>
      </c>
      <c r="I10" s="5"/>
      <c r="J10" s="5"/>
      <c r="K10" s="5"/>
      <c r="L10" s="179"/>
      <c r="M10" s="5"/>
      <c r="N10" s="179"/>
      <c r="O10" s="179"/>
      <c r="P10" s="179"/>
      <c r="Q10" s="179"/>
      <c r="R10" s="179"/>
      <c r="S10" s="180" t="str">
        <f t="shared" si="0"/>
        <v>1</v>
      </c>
      <c r="T10" s="180" t="str">
        <f t="shared" si="1"/>
        <v>1</v>
      </c>
      <c r="U10" s="180" t="str">
        <f t="shared" si="2"/>
        <v>0</v>
      </c>
      <c r="V10" s="180" t="str">
        <f t="shared" si="4"/>
        <v>0</v>
      </c>
      <c r="W10" s="180" t="str">
        <f t="shared" si="3"/>
        <v>N</v>
      </c>
      <c r="X10" s="778"/>
      <c r="Y10" s="624"/>
      <c r="Z10" s="780"/>
      <c r="AA10" s="780"/>
      <c r="AB10" s="780"/>
      <c r="AC10" s="776"/>
      <c r="AD10" s="776"/>
      <c r="AE10" s="776"/>
    </row>
    <row r="11" spans="1:31" s="169" customFormat="1" ht="49.95" customHeight="1">
      <c r="A11" s="5"/>
      <c r="B11" s="181"/>
      <c r="C11" s="5"/>
      <c r="D11" s="5"/>
      <c r="E11" s="5"/>
      <c r="F11" s="5"/>
      <c r="G11" s="5">
        <v>0</v>
      </c>
      <c r="H11" s="5">
        <v>0</v>
      </c>
      <c r="I11" s="5"/>
      <c r="J11" s="5"/>
      <c r="K11" s="5"/>
      <c r="L11" s="179"/>
      <c r="M11" s="5"/>
      <c r="N11" s="179"/>
      <c r="O11" s="179"/>
      <c r="P11" s="179"/>
      <c r="Q11" s="179"/>
      <c r="R11" s="179"/>
      <c r="S11" s="180" t="str">
        <f t="shared" si="0"/>
        <v>1</v>
      </c>
      <c r="T11" s="180" t="str">
        <f t="shared" si="1"/>
        <v>1</v>
      </c>
      <c r="U11" s="180" t="str">
        <f t="shared" si="2"/>
        <v>0</v>
      </c>
      <c r="V11" s="180" t="str">
        <f t="shared" si="4"/>
        <v>0</v>
      </c>
      <c r="W11" s="180" t="str">
        <f t="shared" si="3"/>
        <v>N</v>
      </c>
      <c r="X11" s="778"/>
      <c r="Y11" s="624"/>
      <c r="Z11" s="780"/>
      <c r="AA11" s="780"/>
      <c r="AB11" s="780"/>
      <c r="AC11" s="776"/>
      <c r="AD11" s="776"/>
      <c r="AE11" s="776"/>
    </row>
    <row r="12" spans="1:31" s="169" customFormat="1" ht="49.95" customHeight="1">
      <c r="A12" s="5"/>
      <c r="B12" s="181"/>
      <c r="C12" s="5"/>
      <c r="D12" s="5"/>
      <c r="E12" s="5"/>
      <c r="F12" s="5"/>
      <c r="G12" s="5">
        <v>0</v>
      </c>
      <c r="H12" s="5">
        <v>0</v>
      </c>
      <c r="I12" s="5"/>
      <c r="J12" s="5"/>
      <c r="K12" s="5"/>
      <c r="L12" s="179"/>
      <c r="M12" s="5"/>
      <c r="N12" s="179"/>
      <c r="O12" s="179"/>
      <c r="P12" s="179"/>
      <c r="Q12" s="179"/>
      <c r="R12" s="179"/>
      <c r="S12" s="180" t="str">
        <f t="shared" si="0"/>
        <v>1</v>
      </c>
      <c r="T12" s="180" t="str">
        <f t="shared" si="1"/>
        <v>1</v>
      </c>
      <c r="U12" s="180" t="str">
        <f t="shared" si="2"/>
        <v>0</v>
      </c>
      <c r="V12" s="180" t="str">
        <f t="shared" si="4"/>
        <v>0</v>
      </c>
      <c r="W12" s="180" t="str">
        <f t="shared" si="3"/>
        <v>N</v>
      </c>
      <c r="X12" s="778"/>
      <c r="Y12" s="624"/>
      <c r="Z12" s="780"/>
      <c r="AA12" s="780"/>
      <c r="AB12" s="780"/>
      <c r="AC12" s="776"/>
      <c r="AD12" s="776"/>
      <c r="AE12" s="776"/>
    </row>
    <row r="13" spans="1:31" s="169" customFormat="1" ht="49.95" customHeight="1">
      <c r="A13" s="5"/>
      <c r="B13" s="181"/>
      <c r="C13" s="5"/>
      <c r="D13" s="5"/>
      <c r="E13" s="5"/>
      <c r="F13" s="5"/>
      <c r="G13" s="5">
        <v>0</v>
      </c>
      <c r="H13" s="5">
        <v>0</v>
      </c>
      <c r="I13" s="5"/>
      <c r="J13" s="5"/>
      <c r="K13" s="5"/>
      <c r="L13" s="179"/>
      <c r="M13" s="5"/>
      <c r="N13" s="179"/>
      <c r="O13" s="179"/>
      <c r="P13" s="179"/>
      <c r="Q13" s="179"/>
      <c r="R13" s="179"/>
      <c r="S13" s="180" t="str">
        <f t="shared" si="0"/>
        <v>1</v>
      </c>
      <c r="T13" s="180" t="str">
        <f t="shared" si="1"/>
        <v>1</v>
      </c>
      <c r="U13" s="180" t="str">
        <f t="shared" si="2"/>
        <v>0</v>
      </c>
      <c r="V13" s="180" t="str">
        <f t="shared" si="4"/>
        <v>0</v>
      </c>
      <c r="W13" s="180" t="str">
        <f t="shared" si="3"/>
        <v>N</v>
      </c>
      <c r="X13" s="778"/>
      <c r="Y13" s="624"/>
      <c r="Z13" s="780"/>
      <c r="AA13" s="780"/>
      <c r="AB13" s="780"/>
      <c r="AC13" s="776"/>
      <c r="AD13" s="776"/>
      <c r="AE13" s="776"/>
    </row>
    <row r="14" spans="1:31" s="169" customFormat="1" ht="49.95" customHeight="1">
      <c r="A14" s="5"/>
      <c r="B14" s="181"/>
      <c r="C14" s="5"/>
      <c r="D14" s="5"/>
      <c r="E14" s="5"/>
      <c r="F14" s="5"/>
      <c r="G14" s="5">
        <v>0</v>
      </c>
      <c r="H14" s="5">
        <v>0</v>
      </c>
      <c r="I14" s="5"/>
      <c r="J14" s="5"/>
      <c r="K14" s="5"/>
      <c r="L14" s="179"/>
      <c r="M14" s="5"/>
      <c r="N14" s="179"/>
      <c r="O14" s="179"/>
      <c r="P14" s="179"/>
      <c r="Q14" s="179"/>
      <c r="R14" s="179"/>
      <c r="S14" s="180" t="str">
        <f t="shared" si="0"/>
        <v>1</v>
      </c>
      <c r="T14" s="180" t="str">
        <f t="shared" si="1"/>
        <v>1</v>
      </c>
      <c r="U14" s="180" t="str">
        <f t="shared" si="2"/>
        <v>0</v>
      </c>
      <c r="V14" s="180" t="str">
        <f t="shared" si="4"/>
        <v>0</v>
      </c>
      <c r="W14" s="180" t="str">
        <f t="shared" si="3"/>
        <v>N</v>
      </c>
      <c r="X14" s="778"/>
      <c r="Y14" s="624"/>
      <c r="Z14" s="780"/>
      <c r="AA14" s="780"/>
      <c r="AB14" s="780"/>
      <c r="AC14" s="776"/>
      <c r="AD14" s="776"/>
      <c r="AE14" s="776"/>
    </row>
    <row r="15" spans="1:31" s="169" customFormat="1" ht="49.95" customHeight="1">
      <c r="A15" s="5"/>
      <c r="B15" s="181"/>
      <c r="C15" s="5"/>
      <c r="D15" s="5"/>
      <c r="E15" s="5"/>
      <c r="F15" s="5"/>
      <c r="G15" s="5">
        <v>0</v>
      </c>
      <c r="H15" s="5">
        <v>0</v>
      </c>
      <c r="I15" s="5"/>
      <c r="J15" s="5"/>
      <c r="K15" s="5"/>
      <c r="L15" s="179"/>
      <c r="M15" s="5"/>
      <c r="N15" s="179"/>
      <c r="O15" s="179"/>
      <c r="P15" s="179"/>
      <c r="Q15" s="179"/>
      <c r="R15" s="179"/>
      <c r="S15" s="180" t="str">
        <f t="shared" si="0"/>
        <v>1</v>
      </c>
      <c r="T15" s="180" t="str">
        <f t="shared" si="1"/>
        <v>1</v>
      </c>
      <c r="U15" s="180" t="str">
        <f t="shared" si="2"/>
        <v>0</v>
      </c>
      <c r="V15" s="180" t="str">
        <f t="shared" si="4"/>
        <v>0</v>
      </c>
      <c r="W15" s="180" t="str">
        <f t="shared" si="3"/>
        <v>N</v>
      </c>
      <c r="X15" s="778"/>
      <c r="Y15" s="624"/>
      <c r="Z15" s="780"/>
      <c r="AA15" s="780"/>
      <c r="AB15" s="780"/>
      <c r="AC15" s="776"/>
      <c r="AD15" s="776"/>
      <c r="AE15" s="776"/>
    </row>
    <row r="16" spans="1:31" s="169" customFormat="1" ht="49.95" customHeight="1">
      <c r="A16" s="5"/>
      <c r="B16" s="181"/>
      <c r="C16" s="5"/>
      <c r="D16" s="5"/>
      <c r="E16" s="5"/>
      <c r="F16" s="5"/>
      <c r="G16" s="5">
        <v>0</v>
      </c>
      <c r="H16" s="5">
        <v>0</v>
      </c>
      <c r="I16" s="5"/>
      <c r="J16" s="5"/>
      <c r="K16" s="5"/>
      <c r="L16" s="179"/>
      <c r="M16" s="5"/>
      <c r="N16" s="179"/>
      <c r="O16" s="179"/>
      <c r="P16" s="179"/>
      <c r="Q16" s="179"/>
      <c r="R16" s="179"/>
      <c r="S16" s="180" t="str">
        <f t="shared" si="0"/>
        <v>1</v>
      </c>
      <c r="T16" s="180" t="str">
        <f t="shared" si="1"/>
        <v>1</v>
      </c>
      <c r="U16" s="180" t="str">
        <f t="shared" si="2"/>
        <v>0</v>
      </c>
      <c r="V16" s="180" t="str">
        <f t="shared" si="4"/>
        <v>0</v>
      </c>
      <c r="W16" s="180" t="str">
        <f t="shared" si="3"/>
        <v>N</v>
      </c>
      <c r="X16" s="778"/>
      <c r="Y16" s="624"/>
      <c r="Z16" s="780"/>
      <c r="AA16" s="780"/>
      <c r="AB16" s="780"/>
      <c r="AC16" s="776"/>
      <c r="AD16" s="776"/>
      <c r="AE16" s="776"/>
    </row>
    <row r="17" spans="1:31" s="169" customFormat="1" ht="49.95" customHeight="1">
      <c r="A17" s="5"/>
      <c r="B17" s="181"/>
      <c r="C17" s="5"/>
      <c r="D17" s="5"/>
      <c r="E17" s="5"/>
      <c r="F17" s="5"/>
      <c r="G17" s="5">
        <v>0</v>
      </c>
      <c r="H17" s="5">
        <v>0</v>
      </c>
      <c r="I17" s="5"/>
      <c r="J17" s="5"/>
      <c r="K17" s="5"/>
      <c r="L17" s="179"/>
      <c r="M17" s="5"/>
      <c r="N17" s="179"/>
      <c r="O17" s="179"/>
      <c r="P17" s="179"/>
      <c r="Q17" s="179"/>
      <c r="R17" s="179"/>
      <c r="S17" s="180" t="str">
        <f t="shared" si="0"/>
        <v>1</v>
      </c>
      <c r="T17" s="180" t="str">
        <f t="shared" si="1"/>
        <v>1</v>
      </c>
      <c r="U17" s="180" t="str">
        <f t="shared" si="2"/>
        <v>0</v>
      </c>
      <c r="V17" s="180" t="str">
        <f t="shared" si="4"/>
        <v>0</v>
      </c>
      <c r="W17" s="180" t="str">
        <f t="shared" si="3"/>
        <v>N</v>
      </c>
      <c r="X17" s="778"/>
      <c r="Y17" s="624"/>
      <c r="Z17" s="780"/>
      <c r="AA17" s="780"/>
      <c r="AB17" s="780"/>
      <c r="AC17" s="776"/>
      <c r="AD17" s="776"/>
      <c r="AE17" s="776"/>
    </row>
    <row r="18" spans="1:31" s="169" customFormat="1" ht="49.95" customHeight="1">
      <c r="A18" s="5"/>
      <c r="B18" s="181"/>
      <c r="C18" s="5"/>
      <c r="D18" s="5"/>
      <c r="E18" s="5"/>
      <c r="F18" s="5"/>
      <c r="G18" s="5">
        <v>0</v>
      </c>
      <c r="H18" s="5">
        <v>0</v>
      </c>
      <c r="I18" s="5"/>
      <c r="J18" s="5"/>
      <c r="K18" s="5"/>
      <c r="L18" s="179"/>
      <c r="M18" s="5"/>
      <c r="N18" s="179"/>
      <c r="O18" s="179"/>
      <c r="P18" s="179"/>
      <c r="Q18" s="179"/>
      <c r="R18" s="179"/>
      <c r="S18" s="180" t="str">
        <f t="shared" si="0"/>
        <v>1</v>
      </c>
      <c r="T18" s="180" t="str">
        <f t="shared" si="1"/>
        <v>1</v>
      </c>
      <c r="U18" s="180" t="str">
        <f t="shared" si="2"/>
        <v>0</v>
      </c>
      <c r="V18" s="180" t="str">
        <f t="shared" si="4"/>
        <v>0</v>
      </c>
      <c r="W18" s="180" t="str">
        <f t="shared" si="3"/>
        <v>N</v>
      </c>
      <c r="X18" s="778"/>
      <c r="Y18" s="624"/>
      <c r="Z18" s="780"/>
      <c r="AA18" s="780"/>
      <c r="AB18" s="780"/>
      <c r="AC18" s="776"/>
      <c r="AD18" s="776"/>
      <c r="AE18" s="776"/>
    </row>
    <row r="19" spans="1:31" s="169" customFormat="1" ht="49.95" customHeight="1">
      <c r="A19" s="5"/>
      <c r="B19" s="181"/>
      <c r="C19" s="5"/>
      <c r="D19" s="5"/>
      <c r="E19" s="5"/>
      <c r="F19" s="5"/>
      <c r="G19" s="5">
        <v>0</v>
      </c>
      <c r="H19" s="5">
        <v>0</v>
      </c>
      <c r="I19" s="5"/>
      <c r="J19" s="5"/>
      <c r="K19" s="5"/>
      <c r="L19" s="179"/>
      <c r="M19" s="5"/>
      <c r="N19" s="179"/>
      <c r="O19" s="179"/>
      <c r="P19" s="179"/>
      <c r="Q19" s="179"/>
      <c r="R19" s="179"/>
      <c r="S19" s="180" t="str">
        <f t="shared" si="0"/>
        <v>1</v>
      </c>
      <c r="T19" s="180" t="str">
        <f t="shared" si="1"/>
        <v>1</v>
      </c>
      <c r="U19" s="180" t="str">
        <f t="shared" si="2"/>
        <v>0</v>
      </c>
      <c r="V19" s="180" t="str">
        <f t="shared" si="4"/>
        <v>0</v>
      </c>
      <c r="W19" s="180" t="str">
        <f t="shared" si="3"/>
        <v>N</v>
      </c>
      <c r="X19" s="778"/>
      <c r="Y19" s="624"/>
      <c r="Z19" s="780"/>
      <c r="AA19" s="780"/>
      <c r="AB19" s="780"/>
      <c r="AC19" s="776"/>
      <c r="AD19" s="776"/>
      <c r="AE19" s="776"/>
    </row>
    <row r="20" spans="1:31" s="169" customFormat="1" ht="49.95" customHeight="1">
      <c r="A20" s="5"/>
      <c r="B20" s="181"/>
      <c r="C20" s="5"/>
      <c r="D20" s="5"/>
      <c r="E20" s="5"/>
      <c r="F20" s="5"/>
      <c r="G20" s="5">
        <v>0</v>
      </c>
      <c r="H20" s="5">
        <v>0</v>
      </c>
      <c r="I20" s="5"/>
      <c r="J20" s="5"/>
      <c r="K20" s="5"/>
      <c r="L20" s="179"/>
      <c r="M20" s="5"/>
      <c r="N20" s="179"/>
      <c r="O20" s="179"/>
      <c r="P20" s="179"/>
      <c r="Q20" s="179"/>
      <c r="R20" s="179"/>
      <c r="S20" s="180" t="str">
        <f t="shared" si="0"/>
        <v>1</v>
      </c>
      <c r="T20" s="180" t="str">
        <f t="shared" si="1"/>
        <v>1</v>
      </c>
      <c r="U20" s="180" t="str">
        <f t="shared" si="2"/>
        <v>0</v>
      </c>
      <c r="V20" s="180" t="str">
        <f t="shared" si="4"/>
        <v>0</v>
      </c>
      <c r="W20" s="180" t="str">
        <f t="shared" si="3"/>
        <v>N</v>
      </c>
      <c r="X20" s="778"/>
      <c r="Y20" s="624"/>
      <c r="Z20" s="780"/>
      <c r="AA20" s="780"/>
      <c r="AB20" s="780"/>
      <c r="AC20" s="776"/>
      <c r="AD20" s="776"/>
      <c r="AE20" s="776"/>
    </row>
    <row r="21" spans="1:31" s="169" customFormat="1" ht="49.95" customHeight="1">
      <c r="A21" s="5"/>
      <c r="B21" s="181"/>
      <c r="C21" s="5"/>
      <c r="D21" s="5"/>
      <c r="E21" s="5"/>
      <c r="F21" s="5"/>
      <c r="G21" s="5">
        <v>0</v>
      </c>
      <c r="H21" s="5">
        <v>0</v>
      </c>
      <c r="I21" s="5"/>
      <c r="J21" s="5"/>
      <c r="K21" s="5"/>
      <c r="L21" s="179"/>
      <c r="M21" s="5"/>
      <c r="N21" s="179"/>
      <c r="O21" s="179"/>
      <c r="P21" s="179"/>
      <c r="Q21" s="179"/>
      <c r="R21" s="179"/>
      <c r="S21" s="180" t="str">
        <f t="shared" si="0"/>
        <v>1</v>
      </c>
      <c r="T21" s="180" t="str">
        <f t="shared" si="1"/>
        <v>1</v>
      </c>
      <c r="U21" s="180" t="str">
        <f t="shared" si="2"/>
        <v>0</v>
      </c>
      <c r="V21" s="180" t="str">
        <f t="shared" si="4"/>
        <v>0</v>
      </c>
      <c r="W21" s="180" t="str">
        <f t="shared" si="3"/>
        <v>N</v>
      </c>
      <c r="X21" s="778"/>
      <c r="Y21" s="624"/>
      <c r="Z21" s="780"/>
      <c r="AA21" s="780"/>
      <c r="AB21" s="780"/>
      <c r="AC21" s="776"/>
      <c r="AD21" s="776"/>
      <c r="AE21" s="776"/>
    </row>
    <row r="22" spans="1:31" s="169" customFormat="1" ht="49.95" customHeight="1">
      <c r="A22" s="5"/>
      <c r="B22" s="181"/>
      <c r="C22" s="5"/>
      <c r="D22" s="5"/>
      <c r="E22" s="5"/>
      <c r="F22" s="5"/>
      <c r="G22" s="5">
        <v>0</v>
      </c>
      <c r="H22" s="5">
        <v>0</v>
      </c>
      <c r="I22" s="5"/>
      <c r="J22" s="5"/>
      <c r="K22" s="5"/>
      <c r="L22" s="179"/>
      <c r="M22" s="5"/>
      <c r="N22" s="179"/>
      <c r="O22" s="179"/>
      <c r="P22" s="179"/>
      <c r="Q22" s="179"/>
      <c r="R22" s="179"/>
      <c r="S22" s="180" t="str">
        <f t="shared" si="0"/>
        <v>1</v>
      </c>
      <c r="T22" s="180" t="str">
        <f t="shared" si="1"/>
        <v>1</v>
      </c>
      <c r="U22" s="180" t="str">
        <f t="shared" si="2"/>
        <v>0</v>
      </c>
      <c r="V22" s="180" t="str">
        <f t="shared" si="4"/>
        <v>0</v>
      </c>
      <c r="W22" s="180" t="str">
        <f t="shared" si="3"/>
        <v>N</v>
      </c>
      <c r="X22" s="779"/>
      <c r="Y22" s="625"/>
      <c r="Z22" s="780"/>
      <c r="AA22" s="780"/>
      <c r="AB22" s="780"/>
      <c r="AC22" s="776"/>
      <c r="AD22" s="776"/>
      <c r="AE22" s="776"/>
    </row>
    <row r="23" spans="1:31" s="184" customFormat="1" ht="49.95" customHeight="1">
      <c r="A23" s="748" t="s">
        <v>3</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2"/>
      <c r="T23" s="182"/>
      <c r="U23" s="182"/>
      <c r="V23" s="182"/>
      <c r="W23" s="183"/>
      <c r="X23" s="6">
        <f>X4</f>
        <v>1</v>
      </c>
      <c r="Y23" s="41">
        <f>Y4</f>
        <v>0</v>
      </c>
      <c r="Z23" s="780"/>
      <c r="AA23" s="780"/>
      <c r="AB23" s="780"/>
      <c r="AC23" s="776"/>
      <c r="AD23" s="776"/>
      <c r="AE23" s="77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100-000000000000}"/>
    <dataValidation type="list" allowBlank="1" showInputMessage="1" showErrorMessage="1" sqref="A5:A22" xr:uid="{00000000-0002-0000-4100-000001000000}">
      <formula1>$A$26:$A$53</formula1>
    </dataValidation>
    <dataValidation type="list" allowBlank="1" showInputMessage="1" showErrorMessage="1" sqref="K5:K22" xr:uid="{00000000-0002-0000-4100-000002000000}">
      <formula1>$K$26:$K$47</formula1>
    </dataValidation>
  </dataValidation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2" sqref="Q2:R2"/>
    </sheetView>
  </sheetViews>
  <sheetFormatPr defaultColWidth="8.88671875" defaultRowHeight="15"/>
  <cols>
    <col min="1" max="1" width="17.88671875" style="7" customWidth="1"/>
    <col min="2" max="2" width="16.109375" style="8" customWidth="1"/>
    <col min="3" max="3" width="8.88671875" style="7" customWidth="1"/>
    <col min="4" max="9" width="13.6640625" style="7" customWidth="1"/>
    <col min="10" max="10" width="25.21875" style="9" customWidth="1"/>
    <col min="11" max="11" width="19.77734375" style="7" customWidth="1"/>
    <col min="12" max="12" width="19" style="10" customWidth="1"/>
    <col min="13" max="13" width="17.44140625" style="7" customWidth="1"/>
    <col min="14" max="14" width="19.6640625" style="11" customWidth="1"/>
    <col min="15" max="15" width="19.109375" style="11" customWidth="1"/>
    <col min="16" max="16" width="18.88671875" style="11" customWidth="1"/>
    <col min="17" max="18" width="13.77734375" style="11" customWidth="1"/>
    <col min="19" max="20" width="20.77734375" style="7" customWidth="1"/>
    <col min="21" max="21" width="18.109375" style="7" customWidth="1"/>
    <col min="22" max="22" width="18.6640625" style="7" customWidth="1"/>
    <col min="23" max="23" width="17" style="7" customWidth="1"/>
    <col min="24" max="24" width="16.4414062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730</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689</v>
      </c>
      <c r="AA2" s="614"/>
      <c r="AB2" s="614"/>
      <c r="AC2" s="615" t="s">
        <v>690</v>
      </c>
      <c r="AD2" s="615"/>
      <c r="AE2" s="615"/>
    </row>
    <row r="3" spans="1:31" s="142" customFormat="1" ht="153.6" customHeight="1">
      <c r="A3" s="56" t="s">
        <v>793</v>
      </c>
      <c r="B3" s="56" t="s">
        <v>794</v>
      </c>
      <c r="C3" s="56" t="s">
        <v>795</v>
      </c>
      <c r="D3" s="56" t="s">
        <v>796</v>
      </c>
      <c r="E3" s="56" t="s">
        <v>797</v>
      </c>
      <c r="F3" s="56" t="s">
        <v>798</v>
      </c>
      <c r="G3" s="56" t="s">
        <v>799</v>
      </c>
      <c r="H3" s="56" t="s">
        <v>800</v>
      </c>
      <c r="I3" s="56" t="s">
        <v>801</v>
      </c>
      <c r="J3" s="56" t="s">
        <v>802</v>
      </c>
      <c r="K3" s="56" t="s">
        <v>803</v>
      </c>
      <c r="L3" s="57" t="s">
        <v>804</v>
      </c>
      <c r="M3" s="56" t="s">
        <v>805</v>
      </c>
      <c r="N3" s="86" t="s">
        <v>806</v>
      </c>
      <c r="O3" s="50" t="s">
        <v>807</v>
      </c>
      <c r="P3" s="50" t="s">
        <v>808</v>
      </c>
      <c r="Q3" s="50" t="s">
        <v>809</v>
      </c>
      <c r="R3" s="50" t="s">
        <v>810</v>
      </c>
      <c r="S3" s="87" t="s">
        <v>811</v>
      </c>
      <c r="T3" s="87" t="s">
        <v>812</v>
      </c>
      <c r="U3" s="87" t="s">
        <v>813</v>
      </c>
      <c r="V3" s="88" t="s">
        <v>814</v>
      </c>
      <c r="W3" s="87" t="s">
        <v>815</v>
      </c>
      <c r="X3" s="89" t="s">
        <v>108</v>
      </c>
      <c r="Y3" s="90" t="s">
        <v>816</v>
      </c>
      <c r="Z3" s="91" t="s">
        <v>514</v>
      </c>
      <c r="AA3" s="91" t="s">
        <v>515</v>
      </c>
      <c r="AB3" s="92" t="s">
        <v>817</v>
      </c>
      <c r="AC3" s="93" t="s">
        <v>818</v>
      </c>
      <c r="AD3" s="93" t="s">
        <v>819</v>
      </c>
      <c r="AE3" s="93" t="s">
        <v>820</v>
      </c>
    </row>
    <row r="4" spans="1:31" s="161" customFormat="1" ht="49.95" customHeight="1">
      <c r="A4" s="144">
        <v>1</v>
      </c>
      <c r="B4" s="147">
        <f>'步驟1. 先填【114-1申請總表】第8列之B欄至CN欄'!G57</f>
        <v>0</v>
      </c>
      <c r="C4" s="143"/>
      <c r="D4" s="144">
        <v>1</v>
      </c>
      <c r="E4" s="144">
        <v>1</v>
      </c>
      <c r="F4" s="144">
        <v>0</v>
      </c>
      <c r="G4" s="143">
        <v>0</v>
      </c>
      <c r="H4" s="143">
        <v>0</v>
      </c>
      <c r="I4" s="144">
        <v>1</v>
      </c>
      <c r="J4" s="144" t="str">
        <f>'步驟1. 先填【114-1申請總表】第8列之B欄至CN欄'!C8</f>
        <v>國立彰化師範大學</v>
      </c>
      <c r="K4" s="144">
        <v>2</v>
      </c>
      <c r="L4" s="166"/>
      <c r="M4" s="143"/>
      <c r="N4" s="166"/>
      <c r="O4" s="166"/>
      <c r="P4" s="166"/>
      <c r="Q4" s="166"/>
      <c r="R4" s="166"/>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先填【114-1申請總表】第8列之B欄至CN欄'!$N$57="弱勢家庭子女",'步驟1. 先填【114-1申請總表】第8列之B欄至CN欄'!$N$57="弱勢家庭身障學生或身障人士子女")),U4*(G4=0)),"1","0")</f>
        <v>0</v>
      </c>
      <c r="W4" s="148" t="str">
        <f t="shared" ref="W4:W22" si="3">IF(U4*V4,"Y","N")</f>
        <v>N</v>
      </c>
      <c r="X4" s="745">
        <f>COUNTIF(U4:U22,"1")</f>
        <v>1</v>
      </c>
      <c r="Y4" s="623">
        <f>'步驟1. 先填【114-1申請總表】第8列之B欄至CN欄'!N57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6"/>
      <c r="M5" s="143"/>
      <c r="N5" s="166"/>
      <c r="O5" s="166"/>
      <c r="P5" s="166"/>
      <c r="Q5" s="166"/>
      <c r="R5" s="166"/>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6"/>
      <c r="M6" s="143"/>
      <c r="N6" s="166"/>
      <c r="O6" s="166"/>
      <c r="P6" s="166"/>
      <c r="Q6" s="166"/>
      <c r="R6" s="166"/>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6"/>
      <c r="M7" s="143"/>
      <c r="N7" s="166"/>
      <c r="O7" s="166"/>
      <c r="P7" s="166"/>
      <c r="Q7" s="166"/>
      <c r="R7" s="166"/>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6"/>
      <c r="M8" s="143"/>
      <c r="N8" s="166"/>
      <c r="O8" s="166"/>
      <c r="P8" s="166"/>
      <c r="Q8" s="166"/>
      <c r="R8" s="166"/>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6"/>
      <c r="M9" s="143"/>
      <c r="N9" s="166"/>
      <c r="O9" s="166"/>
      <c r="P9" s="166"/>
      <c r="Q9" s="166"/>
      <c r="R9" s="166"/>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6"/>
      <c r="M10" s="143"/>
      <c r="N10" s="166"/>
      <c r="O10" s="166"/>
      <c r="P10" s="166"/>
      <c r="Q10" s="166"/>
      <c r="R10" s="166"/>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6"/>
      <c r="M11" s="143"/>
      <c r="N11" s="166"/>
      <c r="O11" s="166"/>
      <c r="P11" s="166"/>
      <c r="Q11" s="166"/>
      <c r="R11" s="166"/>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6"/>
      <c r="M12" s="143"/>
      <c r="N12" s="166"/>
      <c r="O12" s="166"/>
      <c r="P12" s="166"/>
      <c r="Q12" s="166"/>
      <c r="R12" s="166"/>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6"/>
      <c r="M13" s="143"/>
      <c r="N13" s="166"/>
      <c r="O13" s="166"/>
      <c r="P13" s="166"/>
      <c r="Q13" s="166"/>
      <c r="R13" s="166"/>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6"/>
      <c r="M14" s="143"/>
      <c r="N14" s="166"/>
      <c r="O14" s="166"/>
      <c r="P14" s="166"/>
      <c r="Q14" s="166"/>
      <c r="R14" s="166"/>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6"/>
      <c r="M15" s="143"/>
      <c r="N15" s="166"/>
      <c r="O15" s="166"/>
      <c r="P15" s="166"/>
      <c r="Q15" s="166"/>
      <c r="R15" s="166"/>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6"/>
      <c r="M16" s="143"/>
      <c r="N16" s="166"/>
      <c r="O16" s="166"/>
      <c r="P16" s="166"/>
      <c r="Q16" s="166"/>
      <c r="R16" s="166"/>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6"/>
      <c r="M17" s="143"/>
      <c r="N17" s="166"/>
      <c r="O17" s="166"/>
      <c r="P17" s="166"/>
      <c r="Q17" s="166"/>
      <c r="R17" s="166"/>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6"/>
      <c r="M18" s="143"/>
      <c r="N18" s="166"/>
      <c r="O18" s="166"/>
      <c r="P18" s="166"/>
      <c r="Q18" s="166"/>
      <c r="R18" s="166"/>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6"/>
      <c r="M19" s="143"/>
      <c r="N19" s="166"/>
      <c r="O19" s="166"/>
      <c r="P19" s="166"/>
      <c r="Q19" s="166"/>
      <c r="R19" s="166"/>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6"/>
      <c r="M20" s="143"/>
      <c r="N20" s="166"/>
      <c r="O20" s="166"/>
      <c r="P20" s="166"/>
      <c r="Q20" s="166"/>
      <c r="R20" s="166"/>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6"/>
      <c r="M21" s="143"/>
      <c r="N21" s="166"/>
      <c r="O21" s="166"/>
      <c r="P21" s="166"/>
      <c r="Q21" s="166"/>
      <c r="R21" s="166"/>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6"/>
      <c r="M22" s="143"/>
      <c r="N22" s="166"/>
      <c r="O22" s="166"/>
      <c r="P22" s="166"/>
      <c r="Q22" s="166"/>
      <c r="R22" s="166"/>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502</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408</v>
      </c>
      <c r="B25" s="8"/>
      <c r="C25" s="7"/>
      <c r="D25" s="7"/>
      <c r="E25" s="7"/>
      <c r="F25" s="7"/>
      <c r="G25" s="7"/>
      <c r="H25" s="7"/>
      <c r="I25" s="7"/>
      <c r="J25" s="112"/>
      <c r="K25" s="64" t="s">
        <v>409</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380</v>
      </c>
      <c r="C26" s="7"/>
      <c r="D26" s="7"/>
      <c r="E26" s="7"/>
      <c r="F26" s="7"/>
      <c r="G26" s="7"/>
      <c r="H26" s="7"/>
      <c r="I26" s="7"/>
      <c r="J26" s="112"/>
      <c r="K26" s="59" t="s">
        <v>410</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381</v>
      </c>
      <c r="C27" s="7"/>
      <c r="D27" s="7"/>
      <c r="E27" s="7"/>
      <c r="F27" s="7"/>
      <c r="G27" s="7"/>
      <c r="H27" s="7"/>
      <c r="I27" s="7"/>
      <c r="J27" s="112"/>
      <c r="K27" s="59" t="s">
        <v>412</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382</v>
      </c>
      <c r="C28" s="7"/>
      <c r="D28" s="7"/>
      <c r="E28" s="7"/>
      <c r="F28" s="7"/>
      <c r="G28" s="7"/>
      <c r="H28" s="7"/>
      <c r="I28" s="7"/>
      <c r="J28" s="112"/>
      <c r="K28" s="59" t="s">
        <v>413</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383</v>
      </c>
      <c r="C29" s="7"/>
      <c r="D29" s="7"/>
      <c r="E29" s="7"/>
      <c r="F29" s="7"/>
      <c r="G29" s="7"/>
      <c r="H29" s="7"/>
      <c r="I29" s="7"/>
      <c r="J29" s="112"/>
      <c r="K29" s="59" t="s">
        <v>414</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384</v>
      </c>
      <c r="C30" s="7"/>
      <c r="D30" s="7"/>
      <c r="E30" s="7"/>
      <c r="F30" s="7"/>
      <c r="G30" s="7"/>
      <c r="H30" s="7"/>
      <c r="I30" s="7"/>
      <c r="J30" s="112"/>
      <c r="K30" s="59" t="s">
        <v>415</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385</v>
      </c>
      <c r="C31" s="7"/>
      <c r="D31" s="7"/>
      <c r="E31" s="7"/>
      <c r="F31" s="7"/>
      <c r="G31" s="7"/>
      <c r="H31" s="7"/>
      <c r="I31" s="7"/>
      <c r="J31" s="112"/>
      <c r="K31" s="59" t="s">
        <v>416</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386</v>
      </c>
      <c r="C32" s="7"/>
      <c r="D32" s="7"/>
      <c r="E32" s="7"/>
      <c r="F32" s="7"/>
      <c r="G32" s="7"/>
      <c r="H32" s="7"/>
      <c r="I32" s="7"/>
      <c r="J32" s="112"/>
      <c r="K32" s="59" t="s">
        <v>417</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387</v>
      </c>
      <c r="C33" s="7"/>
      <c r="D33" s="7"/>
      <c r="E33" s="7"/>
      <c r="F33" s="7"/>
      <c r="G33" s="7"/>
      <c r="H33" s="7"/>
      <c r="I33" s="7"/>
      <c r="J33" s="112"/>
      <c r="K33" s="59" t="s">
        <v>418</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388</v>
      </c>
      <c r="C34" s="7"/>
      <c r="D34" s="7"/>
      <c r="E34" s="7"/>
      <c r="F34" s="7"/>
      <c r="G34" s="7"/>
      <c r="H34" s="7"/>
      <c r="I34" s="7"/>
      <c r="J34" s="112"/>
      <c r="K34" s="59" t="s">
        <v>419</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389</v>
      </c>
      <c r="C35" s="7"/>
      <c r="D35" s="7"/>
      <c r="E35" s="7"/>
      <c r="F35" s="7"/>
      <c r="G35" s="7"/>
      <c r="H35" s="7"/>
      <c r="I35" s="7"/>
      <c r="J35" s="112"/>
      <c r="K35" s="59" t="s">
        <v>420</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390</v>
      </c>
      <c r="C36" s="7"/>
      <c r="D36" s="7"/>
      <c r="E36" s="7"/>
      <c r="F36" s="7"/>
      <c r="G36" s="7"/>
      <c r="H36" s="7"/>
      <c r="I36" s="7"/>
      <c r="J36" s="112"/>
      <c r="K36" s="59" t="s">
        <v>421</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391</v>
      </c>
      <c r="C37" s="7"/>
      <c r="D37" s="7"/>
      <c r="E37" s="7"/>
      <c r="F37" s="7"/>
      <c r="G37" s="7"/>
      <c r="H37" s="7"/>
      <c r="I37" s="7"/>
      <c r="J37" s="112"/>
      <c r="K37" s="59" t="s">
        <v>422</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392</v>
      </c>
      <c r="C38" s="7"/>
      <c r="D38" s="7"/>
      <c r="E38" s="7"/>
      <c r="F38" s="7"/>
      <c r="G38" s="7"/>
      <c r="H38" s="7"/>
      <c r="I38" s="7"/>
      <c r="J38" s="112"/>
      <c r="K38" s="59" t="s">
        <v>423</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393</v>
      </c>
      <c r="C39" s="7"/>
      <c r="D39" s="7"/>
      <c r="E39" s="7"/>
      <c r="F39" s="7"/>
      <c r="G39" s="7"/>
      <c r="H39" s="7"/>
      <c r="I39" s="7"/>
      <c r="J39" s="112"/>
      <c r="K39" s="59" t="s">
        <v>424</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394</v>
      </c>
      <c r="C40" s="7"/>
      <c r="D40" s="7"/>
      <c r="E40" s="7"/>
      <c r="F40" s="7"/>
      <c r="G40" s="7"/>
      <c r="H40" s="7"/>
      <c r="I40" s="7"/>
      <c r="J40" s="112"/>
      <c r="K40" s="59" t="s">
        <v>425</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395</v>
      </c>
      <c r="C41" s="7"/>
      <c r="D41" s="7"/>
      <c r="E41" s="7"/>
      <c r="F41" s="7"/>
      <c r="G41" s="7"/>
      <c r="H41" s="7"/>
      <c r="I41" s="7"/>
      <c r="J41" s="112"/>
      <c r="K41" s="59" t="s">
        <v>426</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396</v>
      </c>
      <c r="C42" s="7"/>
      <c r="D42" s="7"/>
      <c r="E42" s="7"/>
      <c r="F42" s="7"/>
      <c r="G42" s="7"/>
      <c r="H42" s="7"/>
      <c r="I42" s="7"/>
      <c r="J42" s="112"/>
      <c r="K42" s="59" t="s">
        <v>427</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397</v>
      </c>
      <c r="C43" s="7"/>
      <c r="D43" s="7"/>
      <c r="E43" s="7"/>
      <c r="F43" s="7"/>
      <c r="G43" s="7"/>
      <c r="H43" s="7"/>
      <c r="I43" s="7"/>
      <c r="J43" s="112"/>
      <c r="K43" s="59" t="s">
        <v>428</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398</v>
      </c>
      <c r="C44" s="7"/>
      <c r="D44" s="7"/>
      <c r="E44" s="7"/>
      <c r="F44" s="7"/>
      <c r="G44" s="7"/>
      <c r="H44" s="7"/>
      <c r="I44" s="7"/>
      <c r="J44" s="112"/>
      <c r="K44" s="59" t="s">
        <v>429</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399</v>
      </c>
      <c r="C45" s="7"/>
      <c r="D45" s="7"/>
      <c r="E45" s="7"/>
      <c r="F45" s="7"/>
      <c r="G45" s="7"/>
      <c r="H45" s="7"/>
      <c r="I45" s="7"/>
      <c r="J45" s="112"/>
      <c r="K45" s="59" t="s">
        <v>430</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400</v>
      </c>
      <c r="C46" s="7"/>
      <c r="D46" s="7"/>
      <c r="E46" s="7"/>
      <c r="F46" s="7"/>
      <c r="G46" s="7"/>
      <c r="H46" s="7"/>
      <c r="I46" s="7"/>
      <c r="J46" s="112"/>
      <c r="K46" s="59" t="s">
        <v>431</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401</v>
      </c>
      <c r="C47" s="7"/>
      <c r="D47" s="7"/>
      <c r="E47" s="7"/>
      <c r="F47" s="7"/>
      <c r="G47" s="7"/>
      <c r="H47" s="7"/>
      <c r="I47" s="7"/>
      <c r="J47" s="112"/>
      <c r="K47" s="59" t="s">
        <v>432</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402</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403</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404</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405</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406</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407</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link="1"/>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xr:uid="{00000000-0002-0000-4200-000000000000}"/>
    <dataValidation type="list" allowBlank="1" showInputMessage="1" showErrorMessage="1" sqref="A5:A22" xr:uid="{00000000-0002-0000-4200-000001000000}">
      <formula1>$A$26:$A$53</formula1>
    </dataValidation>
    <dataValidation type="list" allowBlank="1" showInputMessage="1" showErrorMessage="1" sqref="K5:K22" xr:uid="{00000000-0002-0000-4200-000002000000}">
      <formula1>$K$26:$K$47</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2">
    <tabColor rgb="FFFF0000"/>
    <pageSetUpPr fitToPage="1"/>
  </sheetPr>
  <dimension ref="A1:AE59"/>
  <sheetViews>
    <sheetView view="pageBreakPreview" zoomScale="90" zoomScaleNormal="90" zoomScaleSheetLayoutView="90" workbookViewId="0">
      <selection activeCell="AE6" sqref="AE6"/>
    </sheetView>
  </sheetViews>
  <sheetFormatPr defaultColWidth="9" defaultRowHeight="10.199999999999999"/>
  <cols>
    <col min="1" max="1" width="8.77734375" style="13" customWidth="1"/>
    <col min="2" max="2" width="6.21875" style="13" customWidth="1"/>
    <col min="3" max="3" width="7.77734375" style="13" customWidth="1"/>
    <col min="4" max="4" width="6.33203125" style="44" customWidth="1"/>
    <col min="5" max="5" width="7.21875" style="15" customWidth="1"/>
    <col min="6" max="6" width="9.33203125" style="15" customWidth="1"/>
    <col min="7" max="8" width="12.109375" style="15" customWidth="1"/>
    <col min="9" max="9" width="7.77734375" style="44" customWidth="1"/>
    <col min="10" max="10" width="9.6640625" style="15" hidden="1" customWidth="1"/>
    <col min="11" max="11" width="15.77734375" style="15" customWidth="1"/>
    <col min="12" max="12" width="16.77734375" style="15" customWidth="1"/>
    <col min="13" max="13" width="14.44140625" style="15" customWidth="1"/>
    <col min="14" max="14" width="11.33203125" style="15" customWidth="1"/>
    <col min="15" max="15" width="21.21875" style="15" customWidth="1"/>
    <col min="16" max="16" width="11.109375" style="15" customWidth="1"/>
    <col min="17" max="17" width="10.109375" style="15" customWidth="1"/>
    <col min="18" max="18" width="9.44140625" style="15" customWidth="1"/>
    <col min="19" max="19" width="10.88671875" style="15" customWidth="1"/>
    <col min="20" max="20" width="10.33203125" style="15" customWidth="1"/>
    <col min="21" max="21" width="12.6640625" style="14" customWidth="1"/>
    <col min="22" max="29" width="14" style="14" customWidth="1"/>
    <col min="30" max="30" width="12.21875" style="14" customWidth="1"/>
    <col min="31" max="31" width="40.88671875" style="13" customWidth="1"/>
    <col min="32" max="16384" width="9" style="13"/>
  </cols>
  <sheetData>
    <row r="1" spans="1:31" ht="51" customHeight="1">
      <c r="D1" s="445" t="str">
        <f>'步驟1. 先填【114-1申請總表】第8列之B欄至CN欄'!D1</f>
        <v xml:space="preserve">學校中文名稱:國立彰化師範大學
學校英文名稱: </v>
      </c>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33" customHeight="1">
      <c r="D2" s="447" t="s">
        <v>901</v>
      </c>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row>
    <row r="3" spans="1:31" ht="29.4" customHeight="1">
      <c r="D3" s="447" t="str">
        <f>'步驟1. 先填【114-1申請總表】第8列之B欄至CN欄'!D3</f>
        <v xml:space="preserve">114學年度第一學期(114上)  (First Semester,September 2025) </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row>
    <row r="4" spans="1:31" s="23" customFormat="1" ht="33.6" customHeight="1">
      <c r="A4" s="448" t="s">
        <v>115</v>
      </c>
      <c r="B4" s="455" t="s">
        <v>116</v>
      </c>
      <c r="C4" s="455" t="s">
        <v>117</v>
      </c>
      <c r="D4" s="456" t="s">
        <v>118</v>
      </c>
      <c r="E4" s="453" t="s">
        <v>119</v>
      </c>
      <c r="F4" s="453" t="s">
        <v>120</v>
      </c>
      <c r="G4" s="453" t="s">
        <v>121</v>
      </c>
      <c r="H4" s="453" t="s">
        <v>122</v>
      </c>
      <c r="I4" s="456" t="s">
        <v>123</v>
      </c>
      <c r="J4" s="453" t="s">
        <v>124</v>
      </c>
      <c r="K4" s="453" t="s">
        <v>125</v>
      </c>
      <c r="L4" s="453" t="s">
        <v>126</v>
      </c>
      <c r="M4" s="453" t="s">
        <v>127</v>
      </c>
      <c r="N4" s="453" t="s">
        <v>128</v>
      </c>
      <c r="O4" s="453" t="s">
        <v>129</v>
      </c>
      <c r="P4" s="453" t="s">
        <v>130</v>
      </c>
      <c r="Q4" s="453"/>
      <c r="R4" s="453"/>
      <c r="S4" s="453"/>
      <c r="T4" s="453"/>
      <c r="U4" s="460" t="s">
        <v>131</v>
      </c>
      <c r="V4" s="461" t="s">
        <v>150</v>
      </c>
      <c r="W4" s="457" t="s">
        <v>151</v>
      </c>
      <c r="X4" s="457" t="s">
        <v>152</v>
      </c>
      <c r="Y4" s="457" t="s">
        <v>153</v>
      </c>
      <c r="Z4" s="457" t="s">
        <v>157</v>
      </c>
      <c r="AA4" s="457" t="s">
        <v>154</v>
      </c>
      <c r="AB4" s="457" t="s">
        <v>155</v>
      </c>
      <c r="AC4" s="459" t="s">
        <v>156</v>
      </c>
      <c r="AD4" s="457" t="s">
        <v>132</v>
      </c>
      <c r="AE4" s="452" t="s">
        <v>133</v>
      </c>
    </row>
    <row r="5" spans="1:31" s="23" customFormat="1" ht="63.6" customHeight="1">
      <c r="A5" s="449"/>
      <c r="B5" s="455"/>
      <c r="C5" s="455"/>
      <c r="D5" s="456"/>
      <c r="E5" s="453"/>
      <c r="F5" s="453"/>
      <c r="G5" s="453"/>
      <c r="H5" s="453"/>
      <c r="I5" s="456"/>
      <c r="J5" s="453"/>
      <c r="K5" s="453"/>
      <c r="L5" s="453"/>
      <c r="M5" s="453"/>
      <c r="N5" s="453"/>
      <c r="O5" s="453"/>
      <c r="P5" s="24" t="s">
        <v>110</v>
      </c>
      <c r="Q5" s="24" t="s">
        <v>111</v>
      </c>
      <c r="R5" s="24" t="s">
        <v>112</v>
      </c>
      <c r="S5" s="24" t="s">
        <v>113</v>
      </c>
      <c r="T5" s="24" t="s">
        <v>114</v>
      </c>
      <c r="U5" s="460"/>
      <c r="V5" s="461"/>
      <c r="W5" s="457"/>
      <c r="X5" s="457"/>
      <c r="Y5" s="457"/>
      <c r="Z5" s="457"/>
      <c r="AA5" s="457"/>
      <c r="AB5" s="457"/>
      <c r="AC5" s="459"/>
      <c r="AD5" s="457"/>
      <c r="AE5" s="452"/>
    </row>
    <row r="6" spans="1:31" s="33" customFormat="1" ht="79.95"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彰化縣市</v>
      </c>
      <c r="C6" s="28" t="str">
        <f>'步驟1. 先填【114-1申請總表】第8列之B欄至CN欄'!C8</f>
        <v>國立彰化師範大學</v>
      </c>
      <c r="D6" s="43" t="s">
        <v>4</v>
      </c>
      <c r="E6" s="29" t="str">
        <f>'步驟1. 先填【114-1申請總表】第8列之B欄至CN欄'!E8</f>
        <v>大學部</v>
      </c>
      <c r="F6" s="29" t="str">
        <f>'步驟1. 先填【114-1申請總表】第8列之B欄至CN欄'!F8</f>
        <v>新生</v>
      </c>
      <c r="G6" s="29" t="str">
        <f>'步驟1. 先填【114-1申請總表】第8列之B欄至CN欄'!G8</f>
        <v>何淑芬</v>
      </c>
      <c r="H6" s="29" t="str">
        <f>'步驟1. 先填【114-1申請總表】第8列之B欄至CN欄'!H8</f>
        <v>英文系</v>
      </c>
      <c r="I6" s="45" t="str">
        <f>'步驟1. 先填【114-1申請總表】第8列之B欄至CN欄'!I8</f>
        <v>3</v>
      </c>
      <c r="J6" s="29" t="str">
        <f>'步驟1. 先填【114-1申請總表】第8列之B欄至CN欄'!J8</f>
        <v>甲</v>
      </c>
      <c r="K6" s="29" t="str">
        <f>'步驟1. 先填【114-1申請總表】第8列之B欄至CN欄'!K8</f>
        <v>S1234567</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請照抄戶籍謄本，一個字都不能錯不能少</v>
      </c>
      <c r="P6" s="29" t="str">
        <f>'步驟1. 先填【114-1申請總表】第8列之B欄至CN欄'!CL8</f>
        <v>郵政存簿（限郵局）</v>
      </c>
      <c r="Q6" s="29" t="str">
        <f>'步驟1. 先填【114-1申請總表】第8列之B欄至CN欄'!CM8</f>
        <v>大同郵局</v>
      </c>
      <c r="R6" s="29" t="str">
        <f>'步驟1. 先填【114-1申請總表】第8列之B欄至CN欄'!CO8</f>
        <v>何淑芬</v>
      </c>
      <c r="S6" s="29" t="str">
        <f>'步驟1. 先填【114-1申請總表】第8列之B欄至CN欄'!CP8</f>
        <v>7000021</v>
      </c>
      <c r="T6" s="29" t="str">
        <f>'步驟1. 先填【114-1申請總表】第8列之B欄至CN欄'!CN8</f>
        <v>12345678912345</v>
      </c>
      <c r="U6" s="31">
        <f>'步驟1. 先填【114-1申請總表】第8列之B欄至CN欄'!CQ8</f>
        <v>25000</v>
      </c>
      <c r="V6" s="31">
        <f>'步驟1. 先填【114-1申請總表】第8列之B欄至CN欄'!CR8</f>
        <v>0</v>
      </c>
      <c r="W6" s="31">
        <f>'步驟1. 先填【114-1申請總表】第8列之B欄至CN欄'!CS8</f>
        <v>0</v>
      </c>
      <c r="X6" s="31">
        <f>'步驟1. 先填【114-1申請總表】第8列之B欄至CN欄'!CT8</f>
        <v>0</v>
      </c>
      <c r="Y6" s="31">
        <f>'步驟1. 先填【114-1申請總表】第8列之B欄至CN欄'!CU8</f>
        <v>0</v>
      </c>
      <c r="Z6" s="31">
        <f>'步驟1. 先填【114-1申請總表】第8列之B欄至CN欄'!CV8</f>
        <v>0</v>
      </c>
      <c r="AA6" s="31">
        <f>'步驟1. 先填【114-1申請總表】第8列之B欄至CN欄'!CW8</f>
        <v>0</v>
      </c>
      <c r="AB6" s="31">
        <f>'步驟1. 先填【114-1申請總表】第8列之B欄至CN欄'!CX8</f>
        <v>0</v>
      </c>
      <c r="AC6" s="35">
        <f>'步驟1. 先填【114-1申請總表】第8列之B欄至CN欄'!CY8</f>
        <v>0</v>
      </c>
      <c r="AD6" s="31">
        <f>'步驟1. 先填【114-1申請總表】第8列之B欄至CN欄'!CZ8</f>
        <v>25000</v>
      </c>
      <c r="AE6" s="32"/>
    </row>
    <row r="7" spans="1:31" s="33" customFormat="1" ht="79.95"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t="str">
        <f>'步驟1. 先填【114-1申請總表】第8列之B欄至CN欄'!CR9</f>
        <v/>
      </c>
      <c r="W7" s="31">
        <f>'步驟1. 先填【114-1申請總表】第8列之B欄至CN欄'!CS9</f>
        <v>0</v>
      </c>
      <c r="X7" s="31" t="str">
        <f>'步驟1. 先填【114-1申請總表】第8列之B欄至CN欄'!CT9</f>
        <v/>
      </c>
      <c r="Y7" s="31" t="str">
        <f>'步驟1. 先填【114-1申請總表】第8列之B欄至CN欄'!CU9</f>
        <v/>
      </c>
      <c r="Z7" s="31" t="str">
        <f>'步驟1. 先填【114-1申請總表】第8列之B欄至CN欄'!CV9</f>
        <v/>
      </c>
      <c r="AA7" s="31" t="str">
        <f>'步驟1. 先填【114-1申請總表】第8列之B欄至CN欄'!CW9</f>
        <v/>
      </c>
      <c r="AB7" s="31" t="str">
        <f>'步驟1. 先填【114-1申請總表】第8列之B欄至CN欄'!CX9</f>
        <v/>
      </c>
      <c r="AC7" s="35" t="str">
        <f>'步驟1. 先填【114-1申請總表】第8列之B欄至CN欄'!CY9</f>
        <v/>
      </c>
      <c r="AD7" s="31" t="str">
        <f>'步驟1. 先填【114-1申請總表】第8列之B欄至CN欄'!CZ9</f>
        <v/>
      </c>
      <c r="AE7" s="32"/>
    </row>
    <row r="8" spans="1:31" s="33" customFormat="1" ht="79.95"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t="str">
        <f>'步驟1. 先填【114-1申請總表】第8列之B欄至CN欄'!CR10</f>
        <v/>
      </c>
      <c r="W8" s="31">
        <f>'步驟1. 先填【114-1申請總表】第8列之B欄至CN欄'!CS10</f>
        <v>0</v>
      </c>
      <c r="X8" s="31" t="str">
        <f>'步驟1. 先填【114-1申請總表】第8列之B欄至CN欄'!CT10</f>
        <v/>
      </c>
      <c r="Y8" s="31" t="str">
        <f>'步驟1. 先填【114-1申請總表】第8列之B欄至CN欄'!CU10</f>
        <v/>
      </c>
      <c r="Z8" s="31" t="str">
        <f>'步驟1. 先填【114-1申請總表】第8列之B欄至CN欄'!CV10</f>
        <v/>
      </c>
      <c r="AA8" s="31" t="str">
        <f>'步驟1. 先填【114-1申請總表】第8列之B欄至CN欄'!CW10</f>
        <v/>
      </c>
      <c r="AB8" s="31" t="str">
        <f>'步驟1. 先填【114-1申請總表】第8列之B欄至CN欄'!CX10</f>
        <v/>
      </c>
      <c r="AC8" s="35" t="str">
        <f>'步驟1. 先填【114-1申請總表】第8列之B欄至CN欄'!CY10</f>
        <v/>
      </c>
      <c r="AD8" s="31" t="str">
        <f>'步驟1. 先填【114-1申請總表】第8列之B欄至CN欄'!CZ10</f>
        <v/>
      </c>
      <c r="AE8" s="32"/>
    </row>
    <row r="9" spans="1:31" s="33" customFormat="1" ht="79.95"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t="str">
        <f>'步驟1. 先填【114-1申請總表】第8列之B欄至CN欄'!CR11</f>
        <v/>
      </c>
      <c r="W9" s="31">
        <f>'步驟1. 先填【114-1申請總表】第8列之B欄至CN欄'!CS11</f>
        <v>0</v>
      </c>
      <c r="X9" s="31" t="str">
        <f>'步驟1. 先填【114-1申請總表】第8列之B欄至CN欄'!CT11</f>
        <v/>
      </c>
      <c r="Y9" s="31" t="str">
        <f>'步驟1. 先填【114-1申請總表】第8列之B欄至CN欄'!CU11</f>
        <v/>
      </c>
      <c r="Z9" s="31" t="str">
        <f>'步驟1. 先填【114-1申請總表】第8列之B欄至CN欄'!CV11</f>
        <v/>
      </c>
      <c r="AA9" s="31" t="str">
        <f>'步驟1. 先填【114-1申請總表】第8列之B欄至CN欄'!CW11</f>
        <v/>
      </c>
      <c r="AB9" s="31" t="str">
        <f>'步驟1. 先填【114-1申請總表】第8列之B欄至CN欄'!CX11</f>
        <v/>
      </c>
      <c r="AC9" s="35" t="str">
        <f>'步驟1. 先填【114-1申請總表】第8列之B欄至CN欄'!CY11</f>
        <v/>
      </c>
      <c r="AD9" s="31" t="str">
        <f>'步驟1. 先填【114-1申請總表】第8列之B欄至CN欄'!CZ11</f>
        <v/>
      </c>
      <c r="AE9" s="32"/>
    </row>
    <row r="10" spans="1:31" s="33" customFormat="1" ht="79.95"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t="str">
        <f>'步驟1. 先填【114-1申請總表】第8列之B欄至CN欄'!CR12</f>
        <v/>
      </c>
      <c r="W10" s="31">
        <f>'步驟1. 先填【114-1申請總表】第8列之B欄至CN欄'!CS12</f>
        <v>0</v>
      </c>
      <c r="X10" s="31" t="str">
        <f>'步驟1. 先填【114-1申請總表】第8列之B欄至CN欄'!CT12</f>
        <v/>
      </c>
      <c r="Y10" s="31" t="str">
        <f>'步驟1. 先填【114-1申請總表】第8列之B欄至CN欄'!CU12</f>
        <v/>
      </c>
      <c r="Z10" s="31" t="str">
        <f>'步驟1. 先填【114-1申請總表】第8列之B欄至CN欄'!CV12</f>
        <v/>
      </c>
      <c r="AA10" s="31" t="str">
        <f>'步驟1. 先填【114-1申請總表】第8列之B欄至CN欄'!CW12</f>
        <v/>
      </c>
      <c r="AB10" s="31" t="str">
        <f>'步驟1. 先填【114-1申請總表】第8列之B欄至CN欄'!CX12</f>
        <v/>
      </c>
      <c r="AC10" s="35" t="str">
        <f>'步驟1. 先填【114-1申請總表】第8列之B欄至CN欄'!CY12</f>
        <v/>
      </c>
      <c r="AD10" s="31" t="str">
        <f>'步驟1. 先填【114-1申請總表】第8列之B欄至CN欄'!CZ12</f>
        <v/>
      </c>
      <c r="AE10" s="32"/>
    </row>
    <row r="11" spans="1:31" s="33" customFormat="1" ht="79.95"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t="str">
        <f>'步驟1. 先填【114-1申請總表】第8列之B欄至CN欄'!CR13</f>
        <v/>
      </c>
      <c r="W11" s="31">
        <f>'步驟1. 先填【114-1申請總表】第8列之B欄至CN欄'!CS13</f>
        <v>0</v>
      </c>
      <c r="X11" s="31" t="str">
        <f>'步驟1. 先填【114-1申請總表】第8列之B欄至CN欄'!CT13</f>
        <v/>
      </c>
      <c r="Y11" s="31" t="str">
        <f>'步驟1. 先填【114-1申請總表】第8列之B欄至CN欄'!CU13</f>
        <v/>
      </c>
      <c r="Z11" s="31" t="str">
        <f>'步驟1. 先填【114-1申請總表】第8列之B欄至CN欄'!CV13</f>
        <v/>
      </c>
      <c r="AA11" s="31" t="str">
        <f>'步驟1. 先填【114-1申請總表】第8列之B欄至CN欄'!CW13</f>
        <v/>
      </c>
      <c r="AB11" s="31" t="str">
        <f>'步驟1. 先填【114-1申請總表】第8列之B欄至CN欄'!CX13</f>
        <v/>
      </c>
      <c r="AC11" s="35" t="str">
        <f>'步驟1. 先填【114-1申請總表】第8列之B欄至CN欄'!CY13</f>
        <v/>
      </c>
      <c r="AD11" s="31" t="str">
        <f>'步驟1. 先填【114-1申請總表】第8列之B欄至CN欄'!CZ13</f>
        <v/>
      </c>
      <c r="AE11" s="32"/>
    </row>
    <row r="12" spans="1:31" s="33" customFormat="1" ht="79.95"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t="str">
        <f>'步驟1. 先填【114-1申請總表】第8列之B欄至CN欄'!CR14</f>
        <v/>
      </c>
      <c r="W12" s="31">
        <f>'步驟1. 先填【114-1申請總表】第8列之B欄至CN欄'!CS14</f>
        <v>0</v>
      </c>
      <c r="X12" s="31" t="str">
        <f>'步驟1. 先填【114-1申請總表】第8列之B欄至CN欄'!CT14</f>
        <v/>
      </c>
      <c r="Y12" s="31" t="str">
        <f>'步驟1. 先填【114-1申請總表】第8列之B欄至CN欄'!CU14</f>
        <v/>
      </c>
      <c r="Z12" s="31" t="str">
        <f>'步驟1. 先填【114-1申請總表】第8列之B欄至CN欄'!CV14</f>
        <v/>
      </c>
      <c r="AA12" s="31" t="str">
        <f>'步驟1. 先填【114-1申請總表】第8列之B欄至CN欄'!CW14</f>
        <v/>
      </c>
      <c r="AB12" s="31" t="str">
        <f>'步驟1. 先填【114-1申請總表】第8列之B欄至CN欄'!CX14</f>
        <v/>
      </c>
      <c r="AC12" s="35" t="str">
        <f>'步驟1. 先填【114-1申請總表】第8列之B欄至CN欄'!CY14</f>
        <v/>
      </c>
      <c r="AD12" s="31" t="str">
        <f>'步驟1. 先填【114-1申請總表】第8列之B欄至CN欄'!CZ14</f>
        <v/>
      </c>
      <c r="AE12" s="32"/>
    </row>
    <row r="13" spans="1:31" s="33" customFormat="1" ht="79.95"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t="str">
        <f>'步驟1. 先填【114-1申請總表】第8列之B欄至CN欄'!CR15</f>
        <v/>
      </c>
      <c r="W13" s="31">
        <f>'步驟1. 先填【114-1申請總表】第8列之B欄至CN欄'!CS15</f>
        <v>0</v>
      </c>
      <c r="X13" s="31" t="str">
        <f>'步驟1. 先填【114-1申請總表】第8列之B欄至CN欄'!CT15</f>
        <v/>
      </c>
      <c r="Y13" s="31" t="str">
        <f>'步驟1. 先填【114-1申請總表】第8列之B欄至CN欄'!CU15</f>
        <v/>
      </c>
      <c r="Z13" s="31" t="str">
        <f>'步驟1. 先填【114-1申請總表】第8列之B欄至CN欄'!CV15</f>
        <v/>
      </c>
      <c r="AA13" s="31" t="str">
        <f>'步驟1. 先填【114-1申請總表】第8列之B欄至CN欄'!CW15</f>
        <v/>
      </c>
      <c r="AB13" s="31" t="str">
        <f>'步驟1. 先填【114-1申請總表】第8列之B欄至CN欄'!CX15</f>
        <v/>
      </c>
      <c r="AC13" s="35" t="str">
        <f>'步驟1. 先填【114-1申請總表】第8列之B欄至CN欄'!CY15</f>
        <v/>
      </c>
      <c r="AD13" s="31" t="str">
        <f>'步驟1. 先填【114-1申請總表】第8列之B欄至CN欄'!CZ15</f>
        <v/>
      </c>
      <c r="AE13" s="32"/>
    </row>
    <row r="14" spans="1:31" s="33" customFormat="1" ht="79.95"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t="str">
        <f>'步驟1. 先填【114-1申請總表】第8列之B欄至CN欄'!CR16</f>
        <v/>
      </c>
      <c r="W14" s="31">
        <f>'步驟1. 先填【114-1申請總表】第8列之B欄至CN欄'!CS16</f>
        <v>0</v>
      </c>
      <c r="X14" s="31" t="str">
        <f>'步驟1. 先填【114-1申請總表】第8列之B欄至CN欄'!CT16</f>
        <v/>
      </c>
      <c r="Y14" s="31" t="str">
        <f>'步驟1. 先填【114-1申請總表】第8列之B欄至CN欄'!CU16</f>
        <v/>
      </c>
      <c r="Z14" s="31" t="str">
        <f>'步驟1. 先填【114-1申請總表】第8列之B欄至CN欄'!CV16</f>
        <v/>
      </c>
      <c r="AA14" s="31" t="str">
        <f>'步驟1. 先填【114-1申請總表】第8列之B欄至CN欄'!CW16</f>
        <v/>
      </c>
      <c r="AB14" s="31" t="str">
        <f>'步驟1. 先填【114-1申請總表】第8列之B欄至CN欄'!CX16</f>
        <v/>
      </c>
      <c r="AC14" s="35" t="str">
        <f>'步驟1. 先填【114-1申請總表】第8列之B欄至CN欄'!CY16</f>
        <v/>
      </c>
      <c r="AD14" s="31" t="str">
        <f>'步驟1. 先填【114-1申請總表】第8列之B欄至CN欄'!CZ16</f>
        <v/>
      </c>
      <c r="AE14" s="32"/>
    </row>
    <row r="15" spans="1:31" s="33" customFormat="1" ht="79.95"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t="str">
        <f>'步驟1. 先填【114-1申請總表】第8列之B欄至CN欄'!CR17</f>
        <v/>
      </c>
      <c r="W15" s="31">
        <f>'步驟1. 先填【114-1申請總表】第8列之B欄至CN欄'!CS17</f>
        <v>0</v>
      </c>
      <c r="X15" s="31" t="str">
        <f>'步驟1. 先填【114-1申請總表】第8列之B欄至CN欄'!CT17</f>
        <v/>
      </c>
      <c r="Y15" s="31" t="str">
        <f>'步驟1. 先填【114-1申請總表】第8列之B欄至CN欄'!CU17</f>
        <v/>
      </c>
      <c r="Z15" s="31" t="str">
        <f>'步驟1. 先填【114-1申請總表】第8列之B欄至CN欄'!CV17</f>
        <v/>
      </c>
      <c r="AA15" s="31" t="str">
        <f>'步驟1. 先填【114-1申請總表】第8列之B欄至CN欄'!CW17</f>
        <v/>
      </c>
      <c r="AB15" s="31" t="str">
        <f>'步驟1. 先填【114-1申請總表】第8列之B欄至CN欄'!CX17</f>
        <v/>
      </c>
      <c r="AC15" s="35" t="str">
        <f>'步驟1. 先填【114-1申請總表】第8列之B欄至CN欄'!CY17</f>
        <v/>
      </c>
      <c r="AD15" s="31" t="str">
        <f>'步驟1. 先填【114-1申請總表】第8列之B欄至CN欄'!CZ17</f>
        <v/>
      </c>
      <c r="AE15" s="32"/>
    </row>
    <row r="16" spans="1:31" s="33" customFormat="1" ht="79.95"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t="str">
        <f>'步驟1. 先填【114-1申請總表】第8列之B欄至CN欄'!CR18</f>
        <v/>
      </c>
      <c r="W16" s="31">
        <f>'步驟1. 先填【114-1申請總表】第8列之B欄至CN欄'!CS18</f>
        <v>0</v>
      </c>
      <c r="X16" s="31" t="str">
        <f>'步驟1. 先填【114-1申請總表】第8列之B欄至CN欄'!CT18</f>
        <v/>
      </c>
      <c r="Y16" s="31" t="str">
        <f>'步驟1. 先填【114-1申請總表】第8列之B欄至CN欄'!CU18</f>
        <v/>
      </c>
      <c r="Z16" s="31" t="str">
        <f>'步驟1. 先填【114-1申請總表】第8列之B欄至CN欄'!CV18</f>
        <v/>
      </c>
      <c r="AA16" s="31" t="str">
        <f>'步驟1. 先填【114-1申請總表】第8列之B欄至CN欄'!CW18</f>
        <v/>
      </c>
      <c r="AB16" s="31" t="str">
        <f>'步驟1. 先填【114-1申請總表】第8列之B欄至CN欄'!CX18</f>
        <v/>
      </c>
      <c r="AC16" s="35" t="str">
        <f>'步驟1. 先填【114-1申請總表】第8列之B欄至CN欄'!CY18</f>
        <v/>
      </c>
      <c r="AD16" s="31" t="str">
        <f>'步驟1. 先填【114-1申請總表】第8列之B欄至CN欄'!CZ18</f>
        <v/>
      </c>
      <c r="AE16" s="32"/>
    </row>
    <row r="17" spans="1:31" s="33" customFormat="1" ht="79.95"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t="str">
        <f>'步驟1. 先填【114-1申請總表】第8列之B欄至CN欄'!CR19</f>
        <v/>
      </c>
      <c r="W17" s="31">
        <f>'步驟1. 先填【114-1申請總表】第8列之B欄至CN欄'!CS19</f>
        <v>0</v>
      </c>
      <c r="X17" s="31" t="str">
        <f>'步驟1. 先填【114-1申請總表】第8列之B欄至CN欄'!CT19</f>
        <v/>
      </c>
      <c r="Y17" s="31" t="str">
        <f>'步驟1. 先填【114-1申請總表】第8列之B欄至CN欄'!CU19</f>
        <v/>
      </c>
      <c r="Z17" s="31" t="str">
        <f>'步驟1. 先填【114-1申請總表】第8列之B欄至CN欄'!CV19</f>
        <v/>
      </c>
      <c r="AA17" s="31" t="str">
        <f>'步驟1. 先填【114-1申請總表】第8列之B欄至CN欄'!CW19</f>
        <v/>
      </c>
      <c r="AB17" s="31" t="str">
        <f>'步驟1. 先填【114-1申請總表】第8列之B欄至CN欄'!CX19</f>
        <v/>
      </c>
      <c r="AC17" s="35" t="str">
        <f>'步驟1. 先填【114-1申請總表】第8列之B欄至CN欄'!CY19</f>
        <v/>
      </c>
      <c r="AD17" s="31" t="str">
        <f>'步驟1. 先填【114-1申請總表】第8列之B欄至CN欄'!CZ19</f>
        <v/>
      </c>
      <c r="AE17" s="32"/>
    </row>
    <row r="18" spans="1:31" s="33" customFormat="1" ht="79.95"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t="str">
        <f>'步驟1. 先填【114-1申請總表】第8列之B欄至CN欄'!CR20</f>
        <v/>
      </c>
      <c r="W18" s="31">
        <f>'步驟1. 先填【114-1申請總表】第8列之B欄至CN欄'!CS20</f>
        <v>0</v>
      </c>
      <c r="X18" s="31" t="str">
        <f>'步驟1. 先填【114-1申請總表】第8列之B欄至CN欄'!CT20</f>
        <v/>
      </c>
      <c r="Y18" s="31" t="str">
        <f>'步驟1. 先填【114-1申請總表】第8列之B欄至CN欄'!CU20</f>
        <v/>
      </c>
      <c r="Z18" s="31" t="str">
        <f>'步驟1. 先填【114-1申請總表】第8列之B欄至CN欄'!CV20</f>
        <v/>
      </c>
      <c r="AA18" s="31" t="str">
        <f>'步驟1. 先填【114-1申請總表】第8列之B欄至CN欄'!CW20</f>
        <v/>
      </c>
      <c r="AB18" s="31" t="str">
        <f>'步驟1. 先填【114-1申請總表】第8列之B欄至CN欄'!CX20</f>
        <v/>
      </c>
      <c r="AC18" s="35" t="str">
        <f>'步驟1. 先填【114-1申請總表】第8列之B欄至CN欄'!CY20</f>
        <v/>
      </c>
      <c r="AD18" s="31" t="str">
        <f>'步驟1. 先填【114-1申請總表】第8列之B欄至CN欄'!CZ20</f>
        <v/>
      </c>
      <c r="AE18" s="32"/>
    </row>
    <row r="19" spans="1:31" s="33" customFormat="1" ht="79.95"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t="str">
        <f>'步驟1. 先填【114-1申請總表】第8列之B欄至CN欄'!CR21</f>
        <v/>
      </c>
      <c r="W19" s="31">
        <f>'步驟1. 先填【114-1申請總表】第8列之B欄至CN欄'!CS21</f>
        <v>0</v>
      </c>
      <c r="X19" s="31" t="str">
        <f>'步驟1. 先填【114-1申請總表】第8列之B欄至CN欄'!CT21</f>
        <v/>
      </c>
      <c r="Y19" s="31" t="str">
        <f>'步驟1. 先填【114-1申請總表】第8列之B欄至CN欄'!CU21</f>
        <v/>
      </c>
      <c r="Z19" s="31" t="str">
        <f>'步驟1. 先填【114-1申請總表】第8列之B欄至CN欄'!CV21</f>
        <v/>
      </c>
      <c r="AA19" s="31" t="str">
        <f>'步驟1. 先填【114-1申請總表】第8列之B欄至CN欄'!CW21</f>
        <v/>
      </c>
      <c r="AB19" s="31" t="str">
        <f>'步驟1. 先填【114-1申請總表】第8列之B欄至CN欄'!CX21</f>
        <v/>
      </c>
      <c r="AC19" s="35" t="str">
        <f>'步驟1. 先填【114-1申請總表】第8列之B欄至CN欄'!CY21</f>
        <v/>
      </c>
      <c r="AD19" s="31" t="str">
        <f>'步驟1. 先填【114-1申請總表】第8列之B欄至CN欄'!CZ21</f>
        <v/>
      </c>
      <c r="AE19" s="32"/>
    </row>
    <row r="20" spans="1:31" s="33" customFormat="1" ht="79.95"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t="str">
        <f>'步驟1. 先填【114-1申請總表】第8列之B欄至CN欄'!CR22</f>
        <v/>
      </c>
      <c r="W20" s="31">
        <f>'步驟1. 先填【114-1申請總表】第8列之B欄至CN欄'!CS22</f>
        <v>0</v>
      </c>
      <c r="X20" s="31" t="str">
        <f>'步驟1. 先填【114-1申請總表】第8列之B欄至CN欄'!CT22</f>
        <v/>
      </c>
      <c r="Y20" s="31" t="str">
        <f>'步驟1. 先填【114-1申請總表】第8列之B欄至CN欄'!CU22</f>
        <v/>
      </c>
      <c r="Z20" s="31" t="str">
        <f>'步驟1. 先填【114-1申請總表】第8列之B欄至CN欄'!CV22</f>
        <v/>
      </c>
      <c r="AA20" s="31" t="str">
        <f>'步驟1. 先填【114-1申請總表】第8列之B欄至CN欄'!CW22</f>
        <v/>
      </c>
      <c r="AB20" s="31" t="str">
        <f>'步驟1. 先填【114-1申請總表】第8列之B欄至CN欄'!CX22</f>
        <v/>
      </c>
      <c r="AC20" s="35" t="str">
        <f>'步驟1. 先填【114-1申請總表】第8列之B欄至CN欄'!CY22</f>
        <v/>
      </c>
      <c r="AD20" s="31" t="str">
        <f>'步驟1. 先填【114-1申請總表】第8列之B欄至CN欄'!CZ22</f>
        <v/>
      </c>
      <c r="AE20" s="32"/>
    </row>
    <row r="21" spans="1:31" s="33" customFormat="1" ht="79.95"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t="str">
        <f>'步驟1. 先填【114-1申請總表】第8列之B欄至CN欄'!CR23</f>
        <v/>
      </c>
      <c r="W21" s="31">
        <f>'步驟1. 先填【114-1申請總表】第8列之B欄至CN欄'!CS23</f>
        <v>0</v>
      </c>
      <c r="X21" s="31" t="str">
        <f>'步驟1. 先填【114-1申請總表】第8列之B欄至CN欄'!CT23</f>
        <v/>
      </c>
      <c r="Y21" s="31" t="str">
        <f>'步驟1. 先填【114-1申請總表】第8列之B欄至CN欄'!CU23</f>
        <v/>
      </c>
      <c r="Z21" s="31" t="str">
        <f>'步驟1. 先填【114-1申請總表】第8列之B欄至CN欄'!CV23</f>
        <v/>
      </c>
      <c r="AA21" s="31" t="str">
        <f>'步驟1. 先填【114-1申請總表】第8列之B欄至CN欄'!CW23</f>
        <v/>
      </c>
      <c r="AB21" s="31" t="str">
        <f>'步驟1. 先填【114-1申請總表】第8列之B欄至CN欄'!CX23</f>
        <v/>
      </c>
      <c r="AC21" s="35" t="str">
        <f>'步驟1. 先填【114-1申請總表】第8列之B欄至CN欄'!CY23</f>
        <v/>
      </c>
      <c r="AD21" s="31" t="str">
        <f>'步驟1. 先填【114-1申請總表】第8列之B欄至CN欄'!CZ23</f>
        <v/>
      </c>
      <c r="AE21" s="32"/>
    </row>
    <row r="22" spans="1:31" s="33" customFormat="1" ht="79.95"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t="str">
        <f>'步驟1. 先填【114-1申請總表】第8列之B欄至CN欄'!CR24</f>
        <v/>
      </c>
      <c r="W22" s="31">
        <f>'步驟1. 先填【114-1申請總表】第8列之B欄至CN欄'!CS24</f>
        <v>0</v>
      </c>
      <c r="X22" s="31" t="str">
        <f>'步驟1. 先填【114-1申請總表】第8列之B欄至CN欄'!CT24</f>
        <v/>
      </c>
      <c r="Y22" s="31" t="str">
        <f>'步驟1. 先填【114-1申請總表】第8列之B欄至CN欄'!CU24</f>
        <v/>
      </c>
      <c r="Z22" s="31" t="str">
        <f>'步驟1. 先填【114-1申請總表】第8列之B欄至CN欄'!CV24</f>
        <v/>
      </c>
      <c r="AA22" s="31" t="str">
        <f>'步驟1. 先填【114-1申請總表】第8列之B欄至CN欄'!CW24</f>
        <v/>
      </c>
      <c r="AB22" s="31" t="str">
        <f>'步驟1. 先填【114-1申請總表】第8列之B欄至CN欄'!CX24</f>
        <v/>
      </c>
      <c r="AC22" s="35" t="str">
        <f>'步驟1. 先填【114-1申請總表】第8列之B欄至CN欄'!CY24</f>
        <v/>
      </c>
      <c r="AD22" s="31" t="str">
        <f>'步驟1. 先填【114-1申請總表】第8列之B欄至CN欄'!CZ24</f>
        <v/>
      </c>
      <c r="AE22" s="32"/>
    </row>
    <row r="23" spans="1:31" s="33" customFormat="1" ht="79.95"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t="str">
        <f>'步驟1. 先填【114-1申請總表】第8列之B欄至CN欄'!CR25</f>
        <v/>
      </c>
      <c r="W23" s="31">
        <f>'步驟1. 先填【114-1申請總表】第8列之B欄至CN欄'!CS25</f>
        <v>0</v>
      </c>
      <c r="X23" s="31" t="str">
        <f>'步驟1. 先填【114-1申請總表】第8列之B欄至CN欄'!CT25</f>
        <v/>
      </c>
      <c r="Y23" s="31" t="str">
        <f>'步驟1. 先填【114-1申請總表】第8列之B欄至CN欄'!CU25</f>
        <v/>
      </c>
      <c r="Z23" s="31" t="str">
        <f>'步驟1. 先填【114-1申請總表】第8列之B欄至CN欄'!CV25</f>
        <v/>
      </c>
      <c r="AA23" s="31" t="str">
        <f>'步驟1. 先填【114-1申請總表】第8列之B欄至CN欄'!CW25</f>
        <v/>
      </c>
      <c r="AB23" s="31" t="str">
        <f>'步驟1. 先填【114-1申請總表】第8列之B欄至CN欄'!CX25</f>
        <v/>
      </c>
      <c r="AC23" s="35" t="str">
        <f>'步驟1. 先填【114-1申請總表】第8列之B欄至CN欄'!CY25</f>
        <v/>
      </c>
      <c r="AD23" s="31" t="str">
        <f>'步驟1. 先填【114-1申請總表】第8列之B欄至CN欄'!CZ25</f>
        <v/>
      </c>
      <c r="AE23" s="32"/>
    </row>
    <row r="24" spans="1:31" s="33" customFormat="1" ht="79.95"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t="str">
        <f>'步驟1. 先填【114-1申請總表】第8列之B欄至CN欄'!CR26</f>
        <v/>
      </c>
      <c r="W24" s="31">
        <f>'步驟1. 先填【114-1申請總表】第8列之B欄至CN欄'!CS26</f>
        <v>0</v>
      </c>
      <c r="X24" s="31" t="str">
        <f>'步驟1. 先填【114-1申請總表】第8列之B欄至CN欄'!CT26</f>
        <v/>
      </c>
      <c r="Y24" s="31" t="str">
        <f>'步驟1. 先填【114-1申請總表】第8列之B欄至CN欄'!CU26</f>
        <v/>
      </c>
      <c r="Z24" s="31" t="str">
        <f>'步驟1. 先填【114-1申請總表】第8列之B欄至CN欄'!CV26</f>
        <v/>
      </c>
      <c r="AA24" s="31" t="str">
        <f>'步驟1. 先填【114-1申請總表】第8列之B欄至CN欄'!CW26</f>
        <v/>
      </c>
      <c r="AB24" s="31" t="str">
        <f>'步驟1. 先填【114-1申請總表】第8列之B欄至CN欄'!CX26</f>
        <v/>
      </c>
      <c r="AC24" s="35" t="str">
        <f>'步驟1. 先填【114-1申請總表】第8列之B欄至CN欄'!CY26</f>
        <v/>
      </c>
      <c r="AD24" s="31" t="str">
        <f>'步驟1. 先填【114-1申請總表】第8列之B欄至CN欄'!CZ26</f>
        <v/>
      </c>
      <c r="AE24" s="32"/>
    </row>
    <row r="25" spans="1:31" s="17" customFormat="1" ht="79.95"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t="str">
        <f>'步驟1. 先填【114-1申請總表】第8列之B欄至CN欄'!CR27</f>
        <v/>
      </c>
      <c r="W25" s="31">
        <f>'步驟1. 先填【114-1申請總表】第8列之B欄至CN欄'!CS27</f>
        <v>0</v>
      </c>
      <c r="X25" s="31" t="str">
        <f>'步驟1. 先填【114-1申請總表】第8列之B欄至CN欄'!CT27</f>
        <v/>
      </c>
      <c r="Y25" s="31" t="str">
        <f>'步驟1. 先填【114-1申請總表】第8列之B欄至CN欄'!CU27</f>
        <v/>
      </c>
      <c r="Z25" s="31" t="str">
        <f>'步驟1. 先填【114-1申請總表】第8列之B欄至CN欄'!CV27</f>
        <v/>
      </c>
      <c r="AA25" s="31" t="str">
        <f>'步驟1. 先填【114-1申請總表】第8列之B欄至CN欄'!CW27</f>
        <v/>
      </c>
      <c r="AB25" s="31" t="str">
        <f>'步驟1. 先填【114-1申請總表】第8列之B欄至CN欄'!CX27</f>
        <v/>
      </c>
      <c r="AC25" s="35" t="str">
        <f>'步驟1. 先填【114-1申請總表】第8列之B欄至CN欄'!CY27</f>
        <v/>
      </c>
      <c r="AD25" s="31" t="str">
        <f>'步驟1. 先填【114-1申請總表】第8列之B欄至CN欄'!CZ27</f>
        <v/>
      </c>
      <c r="AE25" s="34"/>
    </row>
    <row r="26" spans="1:31" s="17" customFormat="1" ht="79.95"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t="str">
        <f>'步驟1. 先填【114-1申請總表】第8列之B欄至CN欄'!CR28</f>
        <v/>
      </c>
      <c r="W26" s="31">
        <f>'步驟1. 先填【114-1申請總表】第8列之B欄至CN欄'!CS28</f>
        <v>0</v>
      </c>
      <c r="X26" s="31" t="str">
        <f>'步驟1. 先填【114-1申請總表】第8列之B欄至CN欄'!CT28</f>
        <v/>
      </c>
      <c r="Y26" s="31" t="str">
        <f>'步驟1. 先填【114-1申請總表】第8列之B欄至CN欄'!CU28</f>
        <v/>
      </c>
      <c r="Z26" s="31" t="str">
        <f>'步驟1. 先填【114-1申請總表】第8列之B欄至CN欄'!CV28</f>
        <v/>
      </c>
      <c r="AA26" s="31" t="str">
        <f>'步驟1. 先填【114-1申請總表】第8列之B欄至CN欄'!CW28</f>
        <v/>
      </c>
      <c r="AB26" s="31" t="str">
        <f>'步驟1. 先填【114-1申請總表】第8列之B欄至CN欄'!CX28</f>
        <v/>
      </c>
      <c r="AC26" s="35" t="str">
        <f>'步驟1. 先填【114-1申請總表】第8列之B欄至CN欄'!CY28</f>
        <v/>
      </c>
      <c r="AD26" s="31" t="str">
        <f>'步驟1. 先填【114-1申請總表】第8列之B欄至CN欄'!CZ28</f>
        <v/>
      </c>
      <c r="AE26" s="34"/>
    </row>
    <row r="27" spans="1:31" s="17" customFormat="1" ht="79.95"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t="str">
        <f>'步驟1. 先填【114-1申請總表】第8列之B欄至CN欄'!CR29</f>
        <v/>
      </c>
      <c r="W27" s="31">
        <f>'步驟1. 先填【114-1申請總表】第8列之B欄至CN欄'!CS29</f>
        <v>0</v>
      </c>
      <c r="X27" s="31" t="str">
        <f>'步驟1. 先填【114-1申請總表】第8列之B欄至CN欄'!CT29</f>
        <v/>
      </c>
      <c r="Y27" s="31" t="str">
        <f>'步驟1. 先填【114-1申請總表】第8列之B欄至CN欄'!CU29</f>
        <v/>
      </c>
      <c r="Z27" s="31" t="str">
        <f>'步驟1. 先填【114-1申請總表】第8列之B欄至CN欄'!CV29</f>
        <v/>
      </c>
      <c r="AA27" s="31" t="str">
        <f>'步驟1. 先填【114-1申請總表】第8列之B欄至CN欄'!CW29</f>
        <v/>
      </c>
      <c r="AB27" s="31" t="str">
        <f>'步驟1. 先填【114-1申請總表】第8列之B欄至CN欄'!CX29</f>
        <v/>
      </c>
      <c r="AC27" s="35" t="str">
        <f>'步驟1. 先填【114-1申請總表】第8列之B欄至CN欄'!CY29</f>
        <v/>
      </c>
      <c r="AD27" s="31" t="str">
        <f>'步驟1. 先填【114-1申請總表】第8列之B欄至CN欄'!CZ29</f>
        <v/>
      </c>
      <c r="AE27" s="34"/>
    </row>
    <row r="28" spans="1:31" s="17" customFormat="1" ht="79.95"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t="str">
        <f>'步驟1. 先填【114-1申請總表】第8列之B欄至CN欄'!CR30</f>
        <v/>
      </c>
      <c r="W28" s="31">
        <f>'步驟1. 先填【114-1申請總表】第8列之B欄至CN欄'!CS30</f>
        <v>0</v>
      </c>
      <c r="X28" s="31" t="str">
        <f>'步驟1. 先填【114-1申請總表】第8列之B欄至CN欄'!CT30</f>
        <v/>
      </c>
      <c r="Y28" s="31" t="str">
        <f>'步驟1. 先填【114-1申請總表】第8列之B欄至CN欄'!CU30</f>
        <v/>
      </c>
      <c r="Z28" s="31" t="str">
        <f>'步驟1. 先填【114-1申請總表】第8列之B欄至CN欄'!CV30</f>
        <v/>
      </c>
      <c r="AA28" s="31" t="str">
        <f>'步驟1. 先填【114-1申請總表】第8列之B欄至CN欄'!CW30</f>
        <v/>
      </c>
      <c r="AB28" s="31" t="str">
        <f>'步驟1. 先填【114-1申請總表】第8列之B欄至CN欄'!CX30</f>
        <v/>
      </c>
      <c r="AC28" s="35" t="str">
        <f>'步驟1. 先填【114-1申請總表】第8列之B欄至CN欄'!CY30</f>
        <v/>
      </c>
      <c r="AD28" s="31" t="str">
        <f>'步驟1. 先填【114-1申請總表】第8列之B欄至CN欄'!CZ30</f>
        <v/>
      </c>
      <c r="AE28" s="34"/>
    </row>
    <row r="29" spans="1:31" s="17" customFormat="1" ht="79.95"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t="str">
        <f>'步驟1. 先填【114-1申請總表】第8列之B欄至CN欄'!CR31</f>
        <v/>
      </c>
      <c r="W29" s="31">
        <f>'步驟1. 先填【114-1申請總表】第8列之B欄至CN欄'!CS31</f>
        <v>0</v>
      </c>
      <c r="X29" s="31" t="str">
        <f>'步驟1. 先填【114-1申請總表】第8列之B欄至CN欄'!CT31</f>
        <v/>
      </c>
      <c r="Y29" s="31" t="str">
        <f>'步驟1. 先填【114-1申請總表】第8列之B欄至CN欄'!CU31</f>
        <v/>
      </c>
      <c r="Z29" s="31" t="str">
        <f>'步驟1. 先填【114-1申請總表】第8列之B欄至CN欄'!CV31</f>
        <v/>
      </c>
      <c r="AA29" s="31" t="str">
        <f>'步驟1. 先填【114-1申請總表】第8列之B欄至CN欄'!CW31</f>
        <v/>
      </c>
      <c r="AB29" s="31" t="str">
        <f>'步驟1. 先填【114-1申請總表】第8列之B欄至CN欄'!CX31</f>
        <v/>
      </c>
      <c r="AC29" s="35" t="str">
        <f>'步驟1. 先填【114-1申請總表】第8列之B欄至CN欄'!CY31</f>
        <v/>
      </c>
      <c r="AD29" s="31" t="str">
        <f>'步驟1. 先填【114-1申請總表】第8列之B欄至CN欄'!CZ31</f>
        <v/>
      </c>
      <c r="AE29" s="34"/>
    </row>
    <row r="30" spans="1:31" s="17" customFormat="1" ht="79.95"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t="str">
        <f>'步驟1. 先填【114-1申請總表】第8列之B欄至CN欄'!CR32</f>
        <v/>
      </c>
      <c r="W30" s="31">
        <f>'步驟1. 先填【114-1申請總表】第8列之B欄至CN欄'!CS32</f>
        <v>0</v>
      </c>
      <c r="X30" s="31" t="str">
        <f>'步驟1. 先填【114-1申請總表】第8列之B欄至CN欄'!CT32</f>
        <v/>
      </c>
      <c r="Y30" s="31" t="str">
        <f>'步驟1. 先填【114-1申請總表】第8列之B欄至CN欄'!CU32</f>
        <v/>
      </c>
      <c r="Z30" s="31" t="str">
        <f>'步驟1. 先填【114-1申請總表】第8列之B欄至CN欄'!CV32</f>
        <v/>
      </c>
      <c r="AA30" s="31" t="str">
        <f>'步驟1. 先填【114-1申請總表】第8列之B欄至CN欄'!CW32</f>
        <v/>
      </c>
      <c r="AB30" s="31" t="str">
        <f>'步驟1. 先填【114-1申請總表】第8列之B欄至CN欄'!CX32</f>
        <v/>
      </c>
      <c r="AC30" s="35" t="str">
        <f>'步驟1. 先填【114-1申請總表】第8列之B欄至CN欄'!CY32</f>
        <v/>
      </c>
      <c r="AD30" s="31" t="str">
        <f>'步驟1. 先填【114-1申請總表】第8列之B欄至CN欄'!CZ32</f>
        <v/>
      </c>
      <c r="AE30" s="34"/>
    </row>
    <row r="31" spans="1:31" s="17" customFormat="1" ht="79.95"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t="str">
        <f>'步驟1. 先填【114-1申請總表】第8列之B欄至CN欄'!CR33</f>
        <v/>
      </c>
      <c r="W31" s="31">
        <f>'步驟1. 先填【114-1申請總表】第8列之B欄至CN欄'!CS33</f>
        <v>0</v>
      </c>
      <c r="X31" s="31" t="str">
        <f>'步驟1. 先填【114-1申請總表】第8列之B欄至CN欄'!CT33</f>
        <v/>
      </c>
      <c r="Y31" s="31" t="str">
        <f>'步驟1. 先填【114-1申請總表】第8列之B欄至CN欄'!CU33</f>
        <v/>
      </c>
      <c r="Z31" s="31" t="str">
        <f>'步驟1. 先填【114-1申請總表】第8列之B欄至CN欄'!CV33</f>
        <v/>
      </c>
      <c r="AA31" s="31" t="str">
        <f>'步驟1. 先填【114-1申請總表】第8列之B欄至CN欄'!CW33</f>
        <v/>
      </c>
      <c r="AB31" s="31" t="str">
        <f>'步驟1. 先填【114-1申請總表】第8列之B欄至CN欄'!CX33</f>
        <v/>
      </c>
      <c r="AC31" s="35" t="str">
        <f>'步驟1. 先填【114-1申請總表】第8列之B欄至CN欄'!CY33</f>
        <v/>
      </c>
      <c r="AD31" s="31" t="str">
        <f>'步驟1. 先填【114-1申請總表】第8列之B欄至CN欄'!CZ33</f>
        <v/>
      </c>
      <c r="AE31" s="34"/>
    </row>
    <row r="32" spans="1:31" s="17" customFormat="1" ht="79.95"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t="str">
        <f>'步驟1. 先填【114-1申請總表】第8列之B欄至CN欄'!CR34</f>
        <v/>
      </c>
      <c r="W32" s="31">
        <f>'步驟1. 先填【114-1申請總表】第8列之B欄至CN欄'!CS34</f>
        <v>0</v>
      </c>
      <c r="X32" s="31" t="str">
        <f>'步驟1. 先填【114-1申請總表】第8列之B欄至CN欄'!CT34</f>
        <v/>
      </c>
      <c r="Y32" s="31" t="str">
        <f>'步驟1. 先填【114-1申請總表】第8列之B欄至CN欄'!CU34</f>
        <v/>
      </c>
      <c r="Z32" s="31" t="str">
        <f>'步驟1. 先填【114-1申請總表】第8列之B欄至CN欄'!CV34</f>
        <v/>
      </c>
      <c r="AA32" s="31" t="str">
        <f>'步驟1. 先填【114-1申請總表】第8列之B欄至CN欄'!CW34</f>
        <v/>
      </c>
      <c r="AB32" s="31" t="str">
        <f>'步驟1. 先填【114-1申請總表】第8列之B欄至CN欄'!CX34</f>
        <v/>
      </c>
      <c r="AC32" s="35" t="str">
        <f>'步驟1. 先填【114-1申請總表】第8列之B欄至CN欄'!CY34</f>
        <v/>
      </c>
      <c r="AD32" s="31" t="str">
        <f>'步驟1. 先填【114-1申請總表】第8列之B欄至CN欄'!CZ34</f>
        <v/>
      </c>
      <c r="AE32" s="34"/>
    </row>
    <row r="33" spans="1:31" s="17" customFormat="1" ht="79.95"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t="str">
        <f>'步驟1. 先填【114-1申請總表】第8列之B欄至CN欄'!CR35</f>
        <v/>
      </c>
      <c r="W33" s="31">
        <f>'步驟1. 先填【114-1申請總表】第8列之B欄至CN欄'!CS35</f>
        <v>0</v>
      </c>
      <c r="X33" s="31" t="str">
        <f>'步驟1. 先填【114-1申請總表】第8列之B欄至CN欄'!CT35</f>
        <v/>
      </c>
      <c r="Y33" s="31" t="str">
        <f>'步驟1. 先填【114-1申請總表】第8列之B欄至CN欄'!CU35</f>
        <v/>
      </c>
      <c r="Z33" s="31" t="str">
        <f>'步驟1. 先填【114-1申請總表】第8列之B欄至CN欄'!CV35</f>
        <v/>
      </c>
      <c r="AA33" s="31" t="str">
        <f>'步驟1. 先填【114-1申請總表】第8列之B欄至CN欄'!CW35</f>
        <v/>
      </c>
      <c r="AB33" s="31" t="str">
        <f>'步驟1. 先填【114-1申請總表】第8列之B欄至CN欄'!CX35</f>
        <v/>
      </c>
      <c r="AC33" s="35" t="str">
        <f>'步驟1. 先填【114-1申請總表】第8列之B欄至CN欄'!CY35</f>
        <v/>
      </c>
      <c r="AD33" s="31" t="str">
        <f>'步驟1. 先填【114-1申請總表】第8列之B欄至CN欄'!CZ35</f>
        <v/>
      </c>
      <c r="AE33" s="34"/>
    </row>
    <row r="34" spans="1:31" s="17" customFormat="1" ht="79.95"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t="str">
        <f>'步驟1. 先填【114-1申請總表】第8列之B欄至CN欄'!CR36</f>
        <v/>
      </c>
      <c r="W34" s="31">
        <f>'步驟1. 先填【114-1申請總表】第8列之B欄至CN欄'!CS36</f>
        <v>0</v>
      </c>
      <c r="X34" s="31" t="str">
        <f>'步驟1. 先填【114-1申請總表】第8列之B欄至CN欄'!CT36</f>
        <v/>
      </c>
      <c r="Y34" s="31" t="str">
        <f>'步驟1. 先填【114-1申請總表】第8列之B欄至CN欄'!CU36</f>
        <v/>
      </c>
      <c r="Z34" s="31" t="str">
        <f>'步驟1. 先填【114-1申請總表】第8列之B欄至CN欄'!CV36</f>
        <v/>
      </c>
      <c r="AA34" s="31" t="str">
        <f>'步驟1. 先填【114-1申請總表】第8列之B欄至CN欄'!CW36</f>
        <v/>
      </c>
      <c r="AB34" s="31" t="str">
        <f>'步驟1. 先填【114-1申請總表】第8列之B欄至CN欄'!CX36</f>
        <v/>
      </c>
      <c r="AC34" s="35" t="str">
        <f>'步驟1. 先填【114-1申請總表】第8列之B欄至CN欄'!CY36</f>
        <v/>
      </c>
      <c r="AD34" s="31" t="str">
        <f>'步驟1. 先填【114-1申請總表】第8列之B欄至CN欄'!CZ36</f>
        <v/>
      </c>
      <c r="AE34" s="34"/>
    </row>
    <row r="35" spans="1:31" s="17" customFormat="1" ht="79.95"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t="str">
        <f>'步驟1. 先填【114-1申請總表】第8列之B欄至CN欄'!CR37</f>
        <v/>
      </c>
      <c r="W35" s="31">
        <f>'步驟1. 先填【114-1申請總表】第8列之B欄至CN欄'!CS37</f>
        <v>0</v>
      </c>
      <c r="X35" s="31" t="str">
        <f>'步驟1. 先填【114-1申請總表】第8列之B欄至CN欄'!CT37</f>
        <v/>
      </c>
      <c r="Y35" s="31" t="str">
        <f>'步驟1. 先填【114-1申請總表】第8列之B欄至CN欄'!CU37</f>
        <v/>
      </c>
      <c r="Z35" s="31" t="str">
        <f>'步驟1. 先填【114-1申請總表】第8列之B欄至CN欄'!CV37</f>
        <v/>
      </c>
      <c r="AA35" s="31" t="str">
        <f>'步驟1. 先填【114-1申請總表】第8列之B欄至CN欄'!CW37</f>
        <v/>
      </c>
      <c r="AB35" s="31" t="str">
        <f>'步驟1. 先填【114-1申請總表】第8列之B欄至CN欄'!CX37</f>
        <v/>
      </c>
      <c r="AC35" s="35" t="str">
        <f>'步驟1. 先填【114-1申請總表】第8列之B欄至CN欄'!CY37</f>
        <v/>
      </c>
      <c r="AD35" s="31" t="str">
        <f>'步驟1. 先填【114-1申請總表】第8列之B欄至CN欄'!CZ37</f>
        <v/>
      </c>
      <c r="AE35" s="34"/>
    </row>
    <row r="36" spans="1:31" s="17" customFormat="1" ht="79.95"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t="str">
        <f>'步驟1. 先填【114-1申請總表】第8列之B欄至CN欄'!CR38</f>
        <v/>
      </c>
      <c r="W36" s="31">
        <f>'步驟1. 先填【114-1申請總表】第8列之B欄至CN欄'!CS38</f>
        <v>0</v>
      </c>
      <c r="X36" s="31" t="str">
        <f>'步驟1. 先填【114-1申請總表】第8列之B欄至CN欄'!CT38</f>
        <v/>
      </c>
      <c r="Y36" s="31" t="str">
        <f>'步驟1. 先填【114-1申請總表】第8列之B欄至CN欄'!CU38</f>
        <v/>
      </c>
      <c r="Z36" s="31" t="str">
        <f>'步驟1. 先填【114-1申請總表】第8列之B欄至CN欄'!CV38</f>
        <v/>
      </c>
      <c r="AA36" s="31" t="str">
        <f>'步驟1. 先填【114-1申請總表】第8列之B欄至CN欄'!CW38</f>
        <v/>
      </c>
      <c r="AB36" s="31" t="str">
        <f>'步驟1. 先填【114-1申請總表】第8列之B欄至CN欄'!CX38</f>
        <v/>
      </c>
      <c r="AC36" s="35" t="str">
        <f>'步驟1. 先填【114-1申請總表】第8列之B欄至CN欄'!CY38</f>
        <v/>
      </c>
      <c r="AD36" s="31" t="str">
        <f>'步驟1. 先填【114-1申請總表】第8列之B欄至CN欄'!CZ38</f>
        <v/>
      </c>
      <c r="AE36" s="34"/>
    </row>
    <row r="37" spans="1:31" s="17" customFormat="1" ht="79.95"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t="str">
        <f>'步驟1. 先填【114-1申請總表】第8列之B欄至CN欄'!CR39</f>
        <v/>
      </c>
      <c r="W37" s="31">
        <f>'步驟1. 先填【114-1申請總表】第8列之B欄至CN欄'!CS39</f>
        <v>0</v>
      </c>
      <c r="X37" s="31" t="str">
        <f>'步驟1. 先填【114-1申請總表】第8列之B欄至CN欄'!CT39</f>
        <v/>
      </c>
      <c r="Y37" s="31" t="str">
        <f>'步驟1. 先填【114-1申請總表】第8列之B欄至CN欄'!CU39</f>
        <v/>
      </c>
      <c r="Z37" s="31" t="str">
        <f>'步驟1. 先填【114-1申請總表】第8列之B欄至CN欄'!CV39</f>
        <v/>
      </c>
      <c r="AA37" s="31" t="str">
        <f>'步驟1. 先填【114-1申請總表】第8列之B欄至CN欄'!CW39</f>
        <v/>
      </c>
      <c r="AB37" s="31" t="str">
        <f>'步驟1. 先填【114-1申請總表】第8列之B欄至CN欄'!CX39</f>
        <v/>
      </c>
      <c r="AC37" s="35" t="str">
        <f>'步驟1. 先填【114-1申請總表】第8列之B欄至CN欄'!CY39</f>
        <v/>
      </c>
      <c r="AD37" s="31" t="str">
        <f>'步驟1. 先填【114-1申請總表】第8列之B欄至CN欄'!CZ39</f>
        <v/>
      </c>
      <c r="AE37" s="34"/>
    </row>
    <row r="38" spans="1:31" s="17" customFormat="1" ht="79.95"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t="str">
        <f>'步驟1. 先填【114-1申請總表】第8列之B欄至CN欄'!CR40</f>
        <v/>
      </c>
      <c r="W38" s="31">
        <f>'步驟1. 先填【114-1申請總表】第8列之B欄至CN欄'!CS40</f>
        <v>0</v>
      </c>
      <c r="X38" s="31" t="str">
        <f>'步驟1. 先填【114-1申請總表】第8列之B欄至CN欄'!CT40</f>
        <v/>
      </c>
      <c r="Y38" s="31" t="str">
        <f>'步驟1. 先填【114-1申請總表】第8列之B欄至CN欄'!CU40</f>
        <v/>
      </c>
      <c r="Z38" s="31" t="str">
        <f>'步驟1. 先填【114-1申請總表】第8列之B欄至CN欄'!CV40</f>
        <v/>
      </c>
      <c r="AA38" s="31" t="str">
        <f>'步驟1. 先填【114-1申請總表】第8列之B欄至CN欄'!CW40</f>
        <v/>
      </c>
      <c r="AB38" s="31" t="str">
        <f>'步驟1. 先填【114-1申請總表】第8列之B欄至CN欄'!CX40</f>
        <v/>
      </c>
      <c r="AC38" s="35" t="str">
        <f>'步驟1. 先填【114-1申請總表】第8列之B欄至CN欄'!CY40</f>
        <v/>
      </c>
      <c r="AD38" s="31" t="str">
        <f>'步驟1. 先填【114-1申請總表】第8列之B欄至CN欄'!CZ40</f>
        <v/>
      </c>
      <c r="AE38" s="34"/>
    </row>
    <row r="39" spans="1:31" s="17" customFormat="1" ht="79.95"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t="str">
        <f>'步驟1. 先填【114-1申請總表】第8列之B欄至CN欄'!CR41</f>
        <v/>
      </c>
      <c r="W39" s="31">
        <f>'步驟1. 先填【114-1申請總表】第8列之B欄至CN欄'!CS41</f>
        <v>0</v>
      </c>
      <c r="X39" s="31" t="str">
        <f>'步驟1. 先填【114-1申請總表】第8列之B欄至CN欄'!CT41</f>
        <v/>
      </c>
      <c r="Y39" s="31" t="str">
        <f>'步驟1. 先填【114-1申請總表】第8列之B欄至CN欄'!CU41</f>
        <v/>
      </c>
      <c r="Z39" s="31" t="str">
        <f>'步驟1. 先填【114-1申請總表】第8列之B欄至CN欄'!CV41</f>
        <v/>
      </c>
      <c r="AA39" s="31" t="str">
        <f>'步驟1. 先填【114-1申請總表】第8列之B欄至CN欄'!CW41</f>
        <v/>
      </c>
      <c r="AB39" s="31" t="str">
        <f>'步驟1. 先填【114-1申請總表】第8列之B欄至CN欄'!CX41</f>
        <v/>
      </c>
      <c r="AC39" s="35" t="str">
        <f>'步驟1. 先填【114-1申請總表】第8列之B欄至CN欄'!CY41</f>
        <v/>
      </c>
      <c r="AD39" s="31" t="str">
        <f>'步驟1. 先填【114-1申請總表】第8列之B欄至CN欄'!CZ41</f>
        <v/>
      </c>
      <c r="AE39" s="34"/>
    </row>
    <row r="40" spans="1:31" s="17" customFormat="1" ht="79.95"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t="str">
        <f>'步驟1. 先填【114-1申請總表】第8列之B欄至CN欄'!CR42</f>
        <v/>
      </c>
      <c r="W40" s="31">
        <f>'步驟1. 先填【114-1申請總表】第8列之B欄至CN欄'!CS42</f>
        <v>0</v>
      </c>
      <c r="X40" s="31" t="str">
        <f>'步驟1. 先填【114-1申請總表】第8列之B欄至CN欄'!CT42</f>
        <v/>
      </c>
      <c r="Y40" s="31" t="str">
        <f>'步驟1. 先填【114-1申請總表】第8列之B欄至CN欄'!CU42</f>
        <v/>
      </c>
      <c r="Z40" s="31" t="str">
        <f>'步驟1. 先填【114-1申請總表】第8列之B欄至CN欄'!CV42</f>
        <v/>
      </c>
      <c r="AA40" s="31" t="str">
        <f>'步驟1. 先填【114-1申請總表】第8列之B欄至CN欄'!CW42</f>
        <v/>
      </c>
      <c r="AB40" s="31" t="str">
        <f>'步驟1. 先填【114-1申請總表】第8列之B欄至CN欄'!CX42</f>
        <v/>
      </c>
      <c r="AC40" s="35" t="str">
        <f>'步驟1. 先填【114-1申請總表】第8列之B欄至CN欄'!CY42</f>
        <v/>
      </c>
      <c r="AD40" s="31" t="str">
        <f>'步驟1. 先填【114-1申請總表】第8列之B欄至CN欄'!CZ42</f>
        <v/>
      </c>
      <c r="AE40" s="34"/>
    </row>
    <row r="41" spans="1:31" s="17" customFormat="1" ht="79.95"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t="str">
        <f>'步驟1. 先填【114-1申請總表】第8列之B欄至CN欄'!CR43</f>
        <v/>
      </c>
      <c r="W41" s="31">
        <f>'步驟1. 先填【114-1申請總表】第8列之B欄至CN欄'!CS43</f>
        <v>0</v>
      </c>
      <c r="X41" s="31" t="str">
        <f>'步驟1. 先填【114-1申請總表】第8列之B欄至CN欄'!CT43</f>
        <v/>
      </c>
      <c r="Y41" s="31" t="str">
        <f>'步驟1. 先填【114-1申請總表】第8列之B欄至CN欄'!CU43</f>
        <v/>
      </c>
      <c r="Z41" s="31" t="str">
        <f>'步驟1. 先填【114-1申請總表】第8列之B欄至CN欄'!CV43</f>
        <v/>
      </c>
      <c r="AA41" s="31" t="str">
        <f>'步驟1. 先填【114-1申請總表】第8列之B欄至CN欄'!CW43</f>
        <v/>
      </c>
      <c r="AB41" s="31" t="str">
        <f>'步驟1. 先填【114-1申請總表】第8列之B欄至CN欄'!CX43</f>
        <v/>
      </c>
      <c r="AC41" s="35" t="str">
        <f>'步驟1. 先填【114-1申請總表】第8列之B欄至CN欄'!CY43</f>
        <v/>
      </c>
      <c r="AD41" s="31" t="str">
        <f>'步驟1. 先填【114-1申請總表】第8列之B欄至CN欄'!CZ43</f>
        <v/>
      </c>
      <c r="AE41" s="34"/>
    </row>
    <row r="42" spans="1:31" s="17" customFormat="1" ht="79.95"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t="str">
        <f>'步驟1. 先填【114-1申請總表】第8列之B欄至CN欄'!CR44</f>
        <v/>
      </c>
      <c r="W42" s="31">
        <f>'步驟1. 先填【114-1申請總表】第8列之B欄至CN欄'!CS44</f>
        <v>0</v>
      </c>
      <c r="X42" s="31" t="str">
        <f>'步驟1. 先填【114-1申請總表】第8列之B欄至CN欄'!CT44</f>
        <v/>
      </c>
      <c r="Y42" s="31" t="str">
        <f>'步驟1. 先填【114-1申請總表】第8列之B欄至CN欄'!CU44</f>
        <v/>
      </c>
      <c r="Z42" s="31" t="str">
        <f>'步驟1. 先填【114-1申請總表】第8列之B欄至CN欄'!CV44</f>
        <v/>
      </c>
      <c r="AA42" s="31" t="str">
        <f>'步驟1. 先填【114-1申請總表】第8列之B欄至CN欄'!CW44</f>
        <v/>
      </c>
      <c r="AB42" s="31" t="str">
        <f>'步驟1. 先填【114-1申請總表】第8列之B欄至CN欄'!CX44</f>
        <v/>
      </c>
      <c r="AC42" s="35" t="str">
        <f>'步驟1. 先填【114-1申請總表】第8列之B欄至CN欄'!CY44</f>
        <v/>
      </c>
      <c r="AD42" s="31" t="str">
        <f>'步驟1. 先填【114-1申請總表】第8列之B欄至CN欄'!CZ44</f>
        <v/>
      </c>
      <c r="AE42" s="34"/>
    </row>
    <row r="43" spans="1:31" s="17" customFormat="1" ht="79.95"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t="str">
        <f>'步驟1. 先填【114-1申請總表】第8列之B欄至CN欄'!CR45</f>
        <v/>
      </c>
      <c r="W43" s="31">
        <f>'步驟1. 先填【114-1申請總表】第8列之B欄至CN欄'!CS45</f>
        <v>0</v>
      </c>
      <c r="X43" s="31" t="str">
        <f>'步驟1. 先填【114-1申請總表】第8列之B欄至CN欄'!CT45</f>
        <v/>
      </c>
      <c r="Y43" s="31" t="str">
        <f>'步驟1. 先填【114-1申請總表】第8列之B欄至CN欄'!CU45</f>
        <v/>
      </c>
      <c r="Z43" s="31" t="str">
        <f>'步驟1. 先填【114-1申請總表】第8列之B欄至CN欄'!CV45</f>
        <v/>
      </c>
      <c r="AA43" s="31" t="str">
        <f>'步驟1. 先填【114-1申請總表】第8列之B欄至CN欄'!CW45</f>
        <v/>
      </c>
      <c r="AB43" s="31" t="str">
        <f>'步驟1. 先填【114-1申請總表】第8列之B欄至CN欄'!CX45</f>
        <v/>
      </c>
      <c r="AC43" s="35" t="str">
        <f>'步驟1. 先填【114-1申請總表】第8列之B欄至CN欄'!CY45</f>
        <v/>
      </c>
      <c r="AD43" s="31" t="str">
        <f>'步驟1. 先填【114-1申請總表】第8列之B欄至CN欄'!CZ45</f>
        <v/>
      </c>
      <c r="AE43" s="34"/>
    </row>
    <row r="44" spans="1:31" s="17" customFormat="1" ht="79.95"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t="str">
        <f>'步驟1. 先填【114-1申請總表】第8列之B欄至CN欄'!CR46</f>
        <v/>
      </c>
      <c r="W44" s="31">
        <f>'步驟1. 先填【114-1申請總表】第8列之B欄至CN欄'!CS46</f>
        <v>0</v>
      </c>
      <c r="X44" s="31" t="str">
        <f>'步驟1. 先填【114-1申請總表】第8列之B欄至CN欄'!CT46</f>
        <v/>
      </c>
      <c r="Y44" s="31" t="str">
        <f>'步驟1. 先填【114-1申請總表】第8列之B欄至CN欄'!CU46</f>
        <v/>
      </c>
      <c r="Z44" s="31" t="str">
        <f>'步驟1. 先填【114-1申請總表】第8列之B欄至CN欄'!CV46</f>
        <v/>
      </c>
      <c r="AA44" s="31" t="str">
        <f>'步驟1. 先填【114-1申請總表】第8列之B欄至CN欄'!CW46</f>
        <v/>
      </c>
      <c r="AB44" s="31" t="str">
        <f>'步驟1. 先填【114-1申請總表】第8列之B欄至CN欄'!CX46</f>
        <v/>
      </c>
      <c r="AC44" s="35" t="str">
        <f>'步驟1. 先填【114-1申請總表】第8列之B欄至CN欄'!CY46</f>
        <v/>
      </c>
      <c r="AD44" s="31" t="str">
        <f>'步驟1. 先填【114-1申請總表】第8列之B欄至CN欄'!CZ46</f>
        <v/>
      </c>
      <c r="AE44" s="34"/>
    </row>
    <row r="45" spans="1:31" s="17" customFormat="1" ht="79.95"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t="str">
        <f>'步驟1. 先填【114-1申請總表】第8列之B欄至CN欄'!CR47</f>
        <v/>
      </c>
      <c r="W45" s="31">
        <f>'步驟1. 先填【114-1申請總表】第8列之B欄至CN欄'!CS47</f>
        <v>0</v>
      </c>
      <c r="X45" s="31" t="str">
        <f>'步驟1. 先填【114-1申請總表】第8列之B欄至CN欄'!CT47</f>
        <v/>
      </c>
      <c r="Y45" s="31" t="str">
        <f>'步驟1. 先填【114-1申請總表】第8列之B欄至CN欄'!CU47</f>
        <v/>
      </c>
      <c r="Z45" s="31" t="str">
        <f>'步驟1. 先填【114-1申請總表】第8列之B欄至CN欄'!CV47</f>
        <v/>
      </c>
      <c r="AA45" s="31" t="str">
        <f>'步驟1. 先填【114-1申請總表】第8列之B欄至CN欄'!CW47</f>
        <v/>
      </c>
      <c r="AB45" s="31" t="str">
        <f>'步驟1. 先填【114-1申請總表】第8列之B欄至CN欄'!CX47</f>
        <v/>
      </c>
      <c r="AC45" s="35" t="str">
        <f>'步驟1. 先填【114-1申請總表】第8列之B欄至CN欄'!CY47</f>
        <v/>
      </c>
      <c r="AD45" s="31" t="str">
        <f>'步驟1. 先填【114-1申請總表】第8列之B欄至CN欄'!CZ47</f>
        <v/>
      </c>
      <c r="AE45" s="34"/>
    </row>
    <row r="46" spans="1:31" s="17" customFormat="1" ht="79.95"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t="str">
        <f>'步驟1. 先填【114-1申請總表】第8列之B欄至CN欄'!CR48</f>
        <v/>
      </c>
      <c r="W46" s="31">
        <f>'步驟1. 先填【114-1申請總表】第8列之B欄至CN欄'!CS48</f>
        <v>0</v>
      </c>
      <c r="X46" s="31" t="str">
        <f>'步驟1. 先填【114-1申請總表】第8列之B欄至CN欄'!CT48</f>
        <v/>
      </c>
      <c r="Y46" s="31" t="str">
        <f>'步驟1. 先填【114-1申請總表】第8列之B欄至CN欄'!CU48</f>
        <v/>
      </c>
      <c r="Z46" s="31" t="str">
        <f>'步驟1. 先填【114-1申請總表】第8列之B欄至CN欄'!CV48</f>
        <v/>
      </c>
      <c r="AA46" s="31" t="str">
        <f>'步驟1. 先填【114-1申請總表】第8列之B欄至CN欄'!CW48</f>
        <v/>
      </c>
      <c r="AB46" s="31" t="str">
        <f>'步驟1. 先填【114-1申請總表】第8列之B欄至CN欄'!CX48</f>
        <v/>
      </c>
      <c r="AC46" s="35" t="str">
        <f>'步驟1. 先填【114-1申請總表】第8列之B欄至CN欄'!CY48</f>
        <v/>
      </c>
      <c r="AD46" s="31" t="str">
        <f>'步驟1. 先填【114-1申請總表】第8列之B欄至CN欄'!CZ48</f>
        <v/>
      </c>
      <c r="AE46" s="34"/>
    </row>
    <row r="47" spans="1:31" s="17" customFormat="1" ht="79.95"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t="str">
        <f>'步驟1. 先填【114-1申請總表】第8列之B欄至CN欄'!CR49</f>
        <v/>
      </c>
      <c r="W47" s="31">
        <f>'步驟1. 先填【114-1申請總表】第8列之B欄至CN欄'!CS49</f>
        <v>0</v>
      </c>
      <c r="X47" s="31" t="str">
        <f>'步驟1. 先填【114-1申請總表】第8列之B欄至CN欄'!CT49</f>
        <v/>
      </c>
      <c r="Y47" s="31" t="str">
        <f>'步驟1. 先填【114-1申請總表】第8列之B欄至CN欄'!CU49</f>
        <v/>
      </c>
      <c r="Z47" s="31" t="str">
        <f>'步驟1. 先填【114-1申請總表】第8列之B欄至CN欄'!CV49</f>
        <v/>
      </c>
      <c r="AA47" s="31" t="str">
        <f>'步驟1. 先填【114-1申請總表】第8列之B欄至CN欄'!CW49</f>
        <v/>
      </c>
      <c r="AB47" s="31" t="str">
        <f>'步驟1. 先填【114-1申請總表】第8列之B欄至CN欄'!CX49</f>
        <v/>
      </c>
      <c r="AC47" s="35" t="str">
        <f>'步驟1. 先填【114-1申請總表】第8列之B欄至CN欄'!CY49</f>
        <v/>
      </c>
      <c r="AD47" s="31" t="str">
        <f>'步驟1. 先填【114-1申請總表】第8列之B欄至CN欄'!CZ49</f>
        <v/>
      </c>
      <c r="AE47" s="34"/>
    </row>
    <row r="48" spans="1:31" s="17" customFormat="1" ht="79.95"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t="str">
        <f>'步驟1. 先填【114-1申請總表】第8列之B欄至CN欄'!CR50</f>
        <v/>
      </c>
      <c r="W48" s="31">
        <f>'步驟1. 先填【114-1申請總表】第8列之B欄至CN欄'!CS50</f>
        <v>0</v>
      </c>
      <c r="X48" s="31" t="str">
        <f>'步驟1. 先填【114-1申請總表】第8列之B欄至CN欄'!CT50</f>
        <v/>
      </c>
      <c r="Y48" s="31" t="str">
        <f>'步驟1. 先填【114-1申請總表】第8列之B欄至CN欄'!CU50</f>
        <v/>
      </c>
      <c r="Z48" s="31" t="str">
        <f>'步驟1. 先填【114-1申請總表】第8列之B欄至CN欄'!CV50</f>
        <v/>
      </c>
      <c r="AA48" s="31" t="str">
        <f>'步驟1. 先填【114-1申請總表】第8列之B欄至CN欄'!CW50</f>
        <v/>
      </c>
      <c r="AB48" s="31" t="str">
        <f>'步驟1. 先填【114-1申請總表】第8列之B欄至CN欄'!CX50</f>
        <v/>
      </c>
      <c r="AC48" s="35" t="str">
        <f>'步驟1. 先填【114-1申請總表】第8列之B欄至CN欄'!CY50</f>
        <v/>
      </c>
      <c r="AD48" s="31" t="str">
        <f>'步驟1. 先填【114-1申請總表】第8列之B欄至CN欄'!CZ50</f>
        <v/>
      </c>
      <c r="AE48" s="34"/>
    </row>
    <row r="49" spans="1:31" s="17" customFormat="1" ht="79.95"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t="str">
        <f>'步驟1. 先填【114-1申請總表】第8列之B欄至CN欄'!CR51</f>
        <v/>
      </c>
      <c r="W49" s="31">
        <f>'步驟1. 先填【114-1申請總表】第8列之B欄至CN欄'!CS51</f>
        <v>0</v>
      </c>
      <c r="X49" s="31" t="str">
        <f>'步驟1. 先填【114-1申請總表】第8列之B欄至CN欄'!CT51</f>
        <v/>
      </c>
      <c r="Y49" s="31" t="str">
        <f>'步驟1. 先填【114-1申請總表】第8列之B欄至CN欄'!CU51</f>
        <v/>
      </c>
      <c r="Z49" s="31" t="str">
        <f>'步驟1. 先填【114-1申請總表】第8列之B欄至CN欄'!CV51</f>
        <v/>
      </c>
      <c r="AA49" s="31" t="str">
        <f>'步驟1. 先填【114-1申請總表】第8列之B欄至CN欄'!CW51</f>
        <v/>
      </c>
      <c r="AB49" s="31" t="str">
        <f>'步驟1. 先填【114-1申請總表】第8列之B欄至CN欄'!CX51</f>
        <v/>
      </c>
      <c r="AC49" s="35" t="str">
        <f>'步驟1. 先填【114-1申請總表】第8列之B欄至CN欄'!CY51</f>
        <v/>
      </c>
      <c r="AD49" s="31" t="str">
        <f>'步驟1. 先填【114-1申請總表】第8列之B欄至CN欄'!CZ51</f>
        <v/>
      </c>
      <c r="AE49" s="34"/>
    </row>
    <row r="50" spans="1:31" s="17" customFormat="1" ht="79.95"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t="str">
        <f>'步驟1. 先填【114-1申請總表】第8列之B欄至CN欄'!CR52</f>
        <v/>
      </c>
      <c r="W50" s="31">
        <f>'步驟1. 先填【114-1申請總表】第8列之B欄至CN欄'!CS52</f>
        <v>0</v>
      </c>
      <c r="X50" s="31" t="str">
        <f>'步驟1. 先填【114-1申請總表】第8列之B欄至CN欄'!CT52</f>
        <v/>
      </c>
      <c r="Y50" s="31" t="str">
        <f>'步驟1. 先填【114-1申請總表】第8列之B欄至CN欄'!CU52</f>
        <v/>
      </c>
      <c r="Z50" s="31" t="str">
        <f>'步驟1. 先填【114-1申請總表】第8列之B欄至CN欄'!CV52</f>
        <v/>
      </c>
      <c r="AA50" s="31" t="str">
        <f>'步驟1. 先填【114-1申請總表】第8列之B欄至CN欄'!CW52</f>
        <v/>
      </c>
      <c r="AB50" s="31" t="str">
        <f>'步驟1. 先填【114-1申請總表】第8列之B欄至CN欄'!CX52</f>
        <v/>
      </c>
      <c r="AC50" s="35" t="str">
        <f>'步驟1. 先填【114-1申請總表】第8列之B欄至CN欄'!CY52</f>
        <v/>
      </c>
      <c r="AD50" s="31" t="str">
        <f>'步驟1. 先填【114-1申請總表】第8列之B欄至CN欄'!CZ52</f>
        <v/>
      </c>
      <c r="AE50" s="34"/>
    </row>
    <row r="51" spans="1:31" s="17" customFormat="1" ht="79.95"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t="str">
        <f>'步驟1. 先填【114-1申請總表】第8列之B欄至CN欄'!CR53</f>
        <v/>
      </c>
      <c r="W51" s="31">
        <f>'步驟1. 先填【114-1申請總表】第8列之B欄至CN欄'!CS53</f>
        <v>0</v>
      </c>
      <c r="X51" s="31" t="str">
        <f>'步驟1. 先填【114-1申請總表】第8列之B欄至CN欄'!CT53</f>
        <v/>
      </c>
      <c r="Y51" s="31" t="str">
        <f>'步驟1. 先填【114-1申請總表】第8列之B欄至CN欄'!CU53</f>
        <v/>
      </c>
      <c r="Z51" s="31" t="str">
        <f>'步驟1. 先填【114-1申請總表】第8列之B欄至CN欄'!CV53</f>
        <v/>
      </c>
      <c r="AA51" s="31" t="str">
        <f>'步驟1. 先填【114-1申請總表】第8列之B欄至CN欄'!CW53</f>
        <v/>
      </c>
      <c r="AB51" s="31" t="str">
        <f>'步驟1. 先填【114-1申請總表】第8列之B欄至CN欄'!CX53</f>
        <v/>
      </c>
      <c r="AC51" s="35" t="str">
        <f>'步驟1. 先填【114-1申請總表】第8列之B欄至CN欄'!CY53</f>
        <v/>
      </c>
      <c r="AD51" s="31" t="str">
        <f>'步驟1. 先填【114-1申請總表】第8列之B欄至CN欄'!CZ53</f>
        <v/>
      </c>
      <c r="AE51" s="34"/>
    </row>
    <row r="52" spans="1:31" s="17" customFormat="1" ht="79.95"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t="str">
        <f>'步驟1. 先填【114-1申請總表】第8列之B欄至CN欄'!CR54</f>
        <v/>
      </c>
      <c r="W52" s="31">
        <f>'步驟1. 先填【114-1申請總表】第8列之B欄至CN欄'!CS54</f>
        <v>0</v>
      </c>
      <c r="X52" s="31" t="str">
        <f>'步驟1. 先填【114-1申請總表】第8列之B欄至CN欄'!CT54</f>
        <v/>
      </c>
      <c r="Y52" s="31" t="str">
        <f>'步驟1. 先填【114-1申請總表】第8列之B欄至CN欄'!CU54</f>
        <v/>
      </c>
      <c r="Z52" s="31" t="str">
        <f>'步驟1. 先填【114-1申請總表】第8列之B欄至CN欄'!CV54</f>
        <v/>
      </c>
      <c r="AA52" s="31" t="str">
        <f>'步驟1. 先填【114-1申請總表】第8列之B欄至CN欄'!CW54</f>
        <v/>
      </c>
      <c r="AB52" s="31" t="str">
        <f>'步驟1. 先填【114-1申請總表】第8列之B欄至CN欄'!CX54</f>
        <v/>
      </c>
      <c r="AC52" s="35" t="str">
        <f>'步驟1. 先填【114-1申請總表】第8列之B欄至CN欄'!CY54</f>
        <v/>
      </c>
      <c r="AD52" s="31" t="str">
        <f>'步驟1. 先填【114-1申請總表】第8列之B欄至CN欄'!CZ54</f>
        <v/>
      </c>
      <c r="AE52" s="34"/>
    </row>
    <row r="53" spans="1:31" s="17" customFormat="1" ht="79.95"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t="str">
        <f>'步驟1. 先填【114-1申請總表】第8列之B欄至CN欄'!CR55</f>
        <v/>
      </c>
      <c r="W53" s="31">
        <f>'步驟1. 先填【114-1申請總表】第8列之B欄至CN欄'!CS55</f>
        <v>0</v>
      </c>
      <c r="X53" s="31" t="str">
        <f>'步驟1. 先填【114-1申請總表】第8列之B欄至CN欄'!CT55</f>
        <v/>
      </c>
      <c r="Y53" s="31" t="str">
        <f>'步驟1. 先填【114-1申請總表】第8列之B欄至CN欄'!CU55</f>
        <v/>
      </c>
      <c r="Z53" s="31" t="str">
        <f>'步驟1. 先填【114-1申請總表】第8列之B欄至CN欄'!CV55</f>
        <v/>
      </c>
      <c r="AA53" s="31" t="str">
        <f>'步驟1. 先填【114-1申請總表】第8列之B欄至CN欄'!CW55</f>
        <v/>
      </c>
      <c r="AB53" s="31" t="str">
        <f>'步驟1. 先填【114-1申請總表】第8列之B欄至CN欄'!CX55</f>
        <v/>
      </c>
      <c r="AC53" s="35" t="str">
        <f>'步驟1. 先填【114-1申請總表】第8列之B欄至CN欄'!CY55</f>
        <v/>
      </c>
      <c r="AD53" s="31" t="str">
        <f>'步驟1. 先填【114-1申請總表】第8列之B欄至CN欄'!CZ55</f>
        <v/>
      </c>
      <c r="AE53" s="34"/>
    </row>
    <row r="54" spans="1:31" s="17" customFormat="1" ht="79.95"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t="str">
        <f>'步驟1. 先填【114-1申請總表】第8列之B欄至CN欄'!CR56</f>
        <v/>
      </c>
      <c r="W54" s="31">
        <f>'步驟1. 先填【114-1申請總表】第8列之B欄至CN欄'!CS56</f>
        <v>0</v>
      </c>
      <c r="X54" s="31" t="str">
        <f>'步驟1. 先填【114-1申請總表】第8列之B欄至CN欄'!CT56</f>
        <v/>
      </c>
      <c r="Y54" s="31" t="str">
        <f>'步驟1. 先填【114-1申請總表】第8列之B欄至CN欄'!CU56</f>
        <v/>
      </c>
      <c r="Z54" s="31" t="str">
        <f>'步驟1. 先填【114-1申請總表】第8列之B欄至CN欄'!CV56</f>
        <v/>
      </c>
      <c r="AA54" s="31" t="str">
        <f>'步驟1. 先填【114-1申請總表】第8列之B欄至CN欄'!CW56</f>
        <v/>
      </c>
      <c r="AB54" s="31" t="str">
        <f>'步驟1. 先填【114-1申請總表】第8列之B欄至CN欄'!CX56</f>
        <v/>
      </c>
      <c r="AC54" s="35" t="str">
        <f>'步驟1. 先填【114-1申請總表】第8列之B欄至CN欄'!CY56</f>
        <v/>
      </c>
      <c r="AD54" s="31" t="str">
        <f>'步驟1. 先填【114-1申請總表】第8列之B欄至CN欄'!CZ56</f>
        <v/>
      </c>
      <c r="AE54" s="34"/>
    </row>
    <row r="55" spans="1:31" s="17" customFormat="1" ht="79.95"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t="str">
        <f>'步驟1. 先填【114-1申請總表】第8列之B欄至CN欄'!CR57</f>
        <v/>
      </c>
      <c r="W55" s="31">
        <f>'步驟1. 先填【114-1申請總表】第8列之B欄至CN欄'!CS57</f>
        <v>0</v>
      </c>
      <c r="X55" s="31" t="str">
        <f>'步驟1. 先填【114-1申請總表】第8列之B欄至CN欄'!CT57</f>
        <v/>
      </c>
      <c r="Y55" s="31" t="str">
        <f>'步驟1. 先填【114-1申請總表】第8列之B欄至CN欄'!CU57</f>
        <v/>
      </c>
      <c r="Z55" s="31" t="str">
        <f>'步驟1. 先填【114-1申請總表】第8列之B欄至CN欄'!CV57</f>
        <v/>
      </c>
      <c r="AA55" s="31" t="str">
        <f>'步驟1. 先填【114-1申請總表】第8列之B欄至CN欄'!CW57</f>
        <v/>
      </c>
      <c r="AB55" s="31" t="str">
        <f>'步驟1. 先填【114-1申請總表】第8列之B欄至CN欄'!CX57</f>
        <v/>
      </c>
      <c r="AC55" s="35" t="str">
        <f>'步驟1. 先填【114-1申請總表】第8列之B欄至CN欄'!CY57</f>
        <v/>
      </c>
      <c r="AD55" s="31" t="str">
        <f>'步驟1. 先填【114-1申請總表】第8列之B欄至CN欄'!CZ57</f>
        <v/>
      </c>
      <c r="AE55" s="34"/>
    </row>
    <row r="56" spans="1:31" s="17" customFormat="1" ht="40.950000000000003" customHeight="1">
      <c r="A56" s="36"/>
      <c r="B56" s="36"/>
      <c r="C56" s="36"/>
      <c r="D56" s="458" t="s">
        <v>164</v>
      </c>
      <c r="E56" s="458"/>
      <c r="F56" s="458"/>
      <c r="G56" s="458"/>
      <c r="H56" s="458"/>
      <c r="I56" s="458"/>
      <c r="J56" s="458"/>
      <c r="K56" s="458"/>
      <c r="L56" s="458"/>
      <c r="M56" s="458"/>
      <c r="N56" s="458"/>
      <c r="O56" s="458"/>
      <c r="P56" s="458"/>
      <c r="Q56" s="458"/>
      <c r="R56" s="458"/>
      <c r="S56" s="458"/>
      <c r="T56" s="458"/>
      <c r="U56" s="31">
        <f t="shared" ref="U56:AD56" si="0">SUM(U6:U55)</f>
        <v>25000</v>
      </c>
      <c r="V56" s="31">
        <f t="shared" si="0"/>
        <v>0</v>
      </c>
      <c r="W56" s="31">
        <f t="shared" si="0"/>
        <v>0</v>
      </c>
      <c r="X56" s="31">
        <f t="shared" si="0"/>
        <v>0</v>
      </c>
      <c r="Y56" s="31">
        <f t="shared" si="0"/>
        <v>0</v>
      </c>
      <c r="Z56" s="31">
        <f t="shared" si="0"/>
        <v>0</v>
      </c>
      <c r="AA56" s="31">
        <f t="shared" si="0"/>
        <v>0</v>
      </c>
      <c r="AB56" s="31">
        <f t="shared" si="0"/>
        <v>0</v>
      </c>
      <c r="AC56" s="31">
        <f t="shared" si="0"/>
        <v>0</v>
      </c>
      <c r="AD56" s="31">
        <f t="shared" si="0"/>
        <v>25000</v>
      </c>
      <c r="AE56" s="36"/>
    </row>
    <row r="57" spans="1:31" s="17" customFormat="1" ht="40.950000000000003" customHeight="1">
      <c r="A57" s="36"/>
      <c r="B57" s="36"/>
      <c r="C57" s="36"/>
      <c r="D57" s="458" t="s">
        <v>165</v>
      </c>
      <c r="E57" s="458"/>
      <c r="F57" s="458"/>
      <c r="G57" s="458"/>
      <c r="H57" s="458"/>
      <c r="I57" s="458"/>
      <c r="J57" s="458"/>
      <c r="K57" s="458"/>
      <c r="L57" s="458"/>
      <c r="M57" s="458"/>
      <c r="N57" s="458"/>
      <c r="O57" s="458"/>
      <c r="P57" s="458"/>
      <c r="Q57" s="458"/>
      <c r="R57" s="458"/>
      <c r="S57" s="458"/>
      <c r="T57" s="458"/>
      <c r="U57" s="31">
        <f>COUNTIF(U6:U55,"&gt;0")</f>
        <v>1</v>
      </c>
      <c r="V57" s="31">
        <f t="shared" ref="V57:AD57" si="1">COUNTIF(V6:V55,"&gt;0")</f>
        <v>0</v>
      </c>
      <c r="W57" s="31">
        <f t="shared" si="1"/>
        <v>0</v>
      </c>
      <c r="X57" s="31">
        <f t="shared" si="1"/>
        <v>0</v>
      </c>
      <c r="Y57" s="31">
        <f t="shared" si="1"/>
        <v>0</v>
      </c>
      <c r="Z57" s="31">
        <f t="shared" si="1"/>
        <v>0</v>
      </c>
      <c r="AA57" s="31">
        <f t="shared" si="1"/>
        <v>0</v>
      </c>
      <c r="AB57" s="31">
        <f t="shared" si="1"/>
        <v>0</v>
      </c>
      <c r="AC57" s="31">
        <f t="shared" si="1"/>
        <v>0</v>
      </c>
      <c r="AD57" s="31">
        <f t="shared" si="1"/>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xr:uid="{00000000-0002-0000-0600-000000000000}"/>
  </dataValidations>
  <printOptions horizontalCentered="1"/>
  <pageMargins left="0.11811023622047245" right="0" top="0.19685039370078741" bottom="2.9133858267716537" header="0" footer="0.19685039370078741"/>
  <pageSetup paperSize="8" scale="56" fitToHeight="0" pageOrder="overThenDown" orientation="landscape" r:id="rId2"/>
  <headerFooter scaleWithDoc="0">
    <oddHeader>&amp;C
&amp;G</oddHeader>
    <oddFooter>&amp;C
&amp;G</oddFooter>
  </headerFooter>
  <rowBreaks count="5" manualBreakCount="5">
    <brk id="15" min="3" max="30" man="1"/>
    <brk id="25" min="3" max="30" man="1"/>
    <brk id="35" min="3" max="30" man="1"/>
    <brk id="45" min="3" max="30" man="1"/>
    <brk id="57"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工作表5">
    <tabColor rgb="FFFF0000"/>
    <pageSetUpPr fitToPage="1"/>
  </sheetPr>
  <dimension ref="A1:W57"/>
  <sheetViews>
    <sheetView topLeftCell="A2" zoomScaleNormal="100" zoomScaleSheetLayoutView="100" workbookViewId="0">
      <selection activeCell="T7" sqref="T7"/>
    </sheetView>
  </sheetViews>
  <sheetFormatPr defaultColWidth="9" defaultRowHeight="10.199999999999999"/>
  <cols>
    <col min="1" max="1" width="7.6640625" style="13" customWidth="1"/>
    <col min="2" max="3" width="5.88671875" style="13" customWidth="1"/>
    <col min="4" max="4" width="5.6640625" style="44" customWidth="1"/>
    <col min="5" max="5" width="7.21875" style="15" customWidth="1"/>
    <col min="6" max="6" width="6" style="15" customWidth="1"/>
    <col min="7" max="7" width="9.77734375" style="15" customWidth="1"/>
    <col min="8" max="8" width="7.109375" style="15" customWidth="1"/>
    <col min="9" max="9" width="8.44140625" style="44" customWidth="1"/>
    <col min="10" max="10" width="9.44140625" style="15" customWidth="1"/>
    <col min="11" max="11" width="14.33203125" style="15" customWidth="1"/>
    <col min="12" max="12" width="14.88671875" style="15" customWidth="1"/>
    <col min="13" max="13" width="15.44140625" style="15" customWidth="1"/>
    <col min="14" max="14" width="15" style="15" customWidth="1"/>
    <col min="15" max="16" width="10.77734375" style="15" customWidth="1"/>
    <col min="17" max="17" width="9.77734375" style="15" customWidth="1"/>
    <col min="18" max="18" width="11" style="15" customWidth="1"/>
    <col min="19" max="19" width="9.6640625" style="15" customWidth="1"/>
    <col min="20" max="21" width="13.44140625" style="14" customWidth="1"/>
    <col min="22" max="22" width="15.109375" style="14" customWidth="1"/>
    <col min="23" max="23" width="40.88671875" style="13" customWidth="1"/>
    <col min="24" max="16384" width="9" style="13"/>
  </cols>
  <sheetData>
    <row r="1" spans="1:23" ht="51" customHeight="1">
      <c r="D1" s="445" t="str">
        <f>'步驟1. 先填【114-1申請總表】第8列之B欄至CN欄'!D1</f>
        <v xml:space="preserve">學校中文名稱:國立彰化師範大學
學校英文名稱: </v>
      </c>
      <c r="E1" s="454"/>
      <c r="F1" s="454"/>
      <c r="G1" s="454"/>
      <c r="H1" s="454"/>
      <c r="I1" s="454"/>
      <c r="J1" s="454"/>
      <c r="K1" s="454"/>
      <c r="L1" s="454"/>
      <c r="M1" s="454"/>
      <c r="N1" s="454"/>
      <c r="O1" s="454"/>
      <c r="P1" s="454"/>
      <c r="Q1" s="454"/>
      <c r="R1" s="454"/>
      <c r="S1" s="454"/>
      <c r="T1" s="454"/>
      <c r="U1" s="454"/>
      <c r="V1" s="454"/>
      <c r="W1" s="454"/>
    </row>
    <row r="2" spans="1:23" ht="29.25" customHeight="1">
      <c r="D2" s="447" t="s">
        <v>904</v>
      </c>
      <c r="E2" s="447"/>
      <c r="F2" s="447"/>
      <c r="G2" s="447"/>
      <c r="H2" s="447"/>
      <c r="I2" s="447"/>
      <c r="J2" s="447"/>
      <c r="K2" s="447"/>
      <c r="L2" s="447"/>
      <c r="M2" s="447"/>
      <c r="N2" s="447"/>
      <c r="O2" s="447"/>
      <c r="P2" s="447"/>
      <c r="Q2" s="447"/>
      <c r="R2" s="447"/>
      <c r="S2" s="447"/>
      <c r="T2" s="447"/>
      <c r="U2" s="447"/>
      <c r="V2" s="447"/>
      <c r="W2" s="447"/>
    </row>
    <row r="3" spans="1:23" ht="29.25" customHeight="1">
      <c r="D3" s="447" t="str">
        <f>'步驟1. 先填【114-1申請總表】第8列之B欄至CN欄'!D3</f>
        <v xml:space="preserve">114學年度第一學期(114上)  (First Semester,September 2025) </v>
      </c>
      <c r="E3" s="447"/>
      <c r="F3" s="447"/>
      <c r="G3" s="447"/>
      <c r="H3" s="447"/>
      <c r="I3" s="447"/>
      <c r="J3" s="447"/>
      <c r="K3" s="447"/>
      <c r="L3" s="447"/>
      <c r="M3" s="447"/>
      <c r="N3" s="447"/>
      <c r="O3" s="447"/>
      <c r="P3" s="447"/>
      <c r="Q3" s="447"/>
      <c r="R3" s="447"/>
      <c r="S3" s="447"/>
      <c r="T3" s="447"/>
      <c r="U3" s="447"/>
      <c r="V3" s="447"/>
      <c r="W3" s="447"/>
    </row>
    <row r="4" spans="1:23" s="23" customFormat="1" ht="37.950000000000003" customHeight="1">
      <c r="A4" s="448" t="s">
        <v>115</v>
      </c>
      <c r="B4" s="450" t="s">
        <v>116</v>
      </c>
      <c r="C4" s="450" t="s">
        <v>117</v>
      </c>
      <c r="D4" s="451" t="s">
        <v>118</v>
      </c>
      <c r="E4" s="442" t="s">
        <v>119</v>
      </c>
      <c r="F4" s="442" t="s">
        <v>120</v>
      </c>
      <c r="G4" s="442" t="s">
        <v>121</v>
      </c>
      <c r="H4" s="442" t="s">
        <v>122</v>
      </c>
      <c r="I4" s="451" t="s">
        <v>123</v>
      </c>
      <c r="J4" s="442" t="s">
        <v>124</v>
      </c>
      <c r="K4" s="442" t="s">
        <v>125</v>
      </c>
      <c r="L4" s="442" t="s">
        <v>126</v>
      </c>
      <c r="M4" s="442" t="s">
        <v>127</v>
      </c>
      <c r="N4" s="442" t="s">
        <v>128</v>
      </c>
      <c r="O4" s="442" t="s">
        <v>130</v>
      </c>
      <c r="P4" s="442"/>
      <c r="Q4" s="442"/>
      <c r="R4" s="442"/>
      <c r="S4" s="442"/>
      <c r="T4" s="443" t="s">
        <v>105</v>
      </c>
      <c r="U4" s="443" t="s">
        <v>106</v>
      </c>
      <c r="V4" s="440" t="s">
        <v>107</v>
      </c>
      <c r="W4" s="452" t="s">
        <v>133</v>
      </c>
    </row>
    <row r="5" spans="1:23" s="23" customFormat="1" ht="66.599999999999994" customHeight="1">
      <c r="A5" s="449"/>
      <c r="B5" s="450"/>
      <c r="C5" s="450"/>
      <c r="D5" s="451"/>
      <c r="E5" s="442"/>
      <c r="F5" s="442"/>
      <c r="G5" s="442"/>
      <c r="H5" s="442"/>
      <c r="I5" s="451"/>
      <c r="J5" s="442"/>
      <c r="K5" s="442"/>
      <c r="L5" s="442"/>
      <c r="M5" s="442"/>
      <c r="N5" s="442"/>
      <c r="O5" s="48" t="s">
        <v>110</v>
      </c>
      <c r="P5" s="48" t="s">
        <v>111</v>
      </c>
      <c r="Q5" s="48" t="s">
        <v>112</v>
      </c>
      <c r="R5" s="48" t="s">
        <v>113</v>
      </c>
      <c r="S5" s="48" t="s">
        <v>114</v>
      </c>
      <c r="T5" s="444"/>
      <c r="U5" s="444"/>
      <c r="V5" s="441"/>
      <c r="W5" s="452"/>
    </row>
    <row r="6" spans="1:23" s="33" customFormat="1" ht="68.099999999999994"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彰化縣市</v>
      </c>
      <c r="C6" s="28" t="str">
        <f>'步驟1. 先填【114-1申請總表】第8列之B欄至CN欄'!C8</f>
        <v>國立彰化師範大學</v>
      </c>
      <c r="D6" s="43" t="s">
        <v>4</v>
      </c>
      <c r="E6" s="29" t="str">
        <f>'步驟1. 先填【114-1申請總表】第8列之B欄至CN欄'!E8</f>
        <v>大學部</v>
      </c>
      <c r="F6" s="29" t="str">
        <f>'步驟1. 先填【114-1申請總表】第8列之B欄至CN欄'!F8</f>
        <v>新生</v>
      </c>
      <c r="G6" s="29" t="str">
        <f>'步驟1. 先填【114-1申請總表】第8列之B欄至CN欄'!G8</f>
        <v>何淑芬</v>
      </c>
      <c r="H6" s="29" t="str">
        <f>'步驟1. 先填【114-1申請總表】第8列之B欄至CN欄'!H8</f>
        <v>英文系</v>
      </c>
      <c r="I6" s="45" t="str">
        <f>'步驟1. 先填【114-1申請總表】第8列之B欄至CN欄'!I8</f>
        <v>3</v>
      </c>
      <c r="J6" s="29" t="str">
        <f>'步驟1. 先填【114-1申請總表】第8列之B欄至CN欄'!J8</f>
        <v>甲</v>
      </c>
      <c r="K6" s="29" t="str">
        <f>'步驟1. 先填【114-1申請總表】第8列之B欄至CN欄'!K8</f>
        <v>S1234567</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先填【114-1申請總表】第8列之B欄至CN欄'!CL8</f>
        <v>郵政存簿（限郵局）</v>
      </c>
      <c r="P6" s="29" t="str">
        <f>'步驟1. 先填【114-1申請總表】第8列之B欄至CN欄'!CM8</f>
        <v>大同郵局</v>
      </c>
      <c r="Q6" s="29" t="str">
        <f>'步驟1. 先填【114-1申請總表】第8列之B欄至CN欄'!CO8</f>
        <v>何淑芬</v>
      </c>
      <c r="R6" s="29" t="str">
        <f>'步驟1. 先填【114-1申請總表】第8列之B欄至CN欄'!CP8</f>
        <v>7000021</v>
      </c>
      <c r="S6" s="29" t="str">
        <f>'步驟1. 先填【114-1申請總表】第8列之B欄至CN欄'!CN8</f>
        <v>12345678912345</v>
      </c>
      <c r="T6" s="16"/>
      <c r="U6" s="16"/>
      <c r="V6" s="31">
        <f>'步驟1. 先填【114-1申請總表】第8列之B欄至CN欄'!CZ8</f>
        <v>25000</v>
      </c>
      <c r="W6" s="32"/>
    </row>
    <row r="7" spans="1:23" s="33" customFormat="1" ht="68.099999999999994"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f>'步驟1. 先填【114-1申請總表】第8列之B欄至CN欄'!CL9</f>
        <v>0</v>
      </c>
      <c r="P7" s="29">
        <f>'步驟1. 先填【114-1申請總表】第8列之B欄至CN欄'!CM9</f>
        <v>0</v>
      </c>
      <c r="Q7" s="29">
        <f>'步驟1. 先填【114-1申請總表】第8列之B欄至CN欄'!CO9</f>
        <v>0</v>
      </c>
      <c r="R7" s="29" t="str">
        <f>'步驟1. 先填【114-1申請總表】第8列之B欄至CN欄'!CP9</f>
        <v>7000021</v>
      </c>
      <c r="S7" s="29">
        <f>'步驟1. 先填【114-1申請總表】第8列之B欄至CN欄'!CN9</f>
        <v>0</v>
      </c>
      <c r="T7" s="16"/>
      <c r="U7" s="16"/>
      <c r="V7" s="31" t="str">
        <f>'步驟1. 先填【114-1申請總表】第8列之B欄至CN欄'!CZ9</f>
        <v/>
      </c>
      <c r="W7" s="32"/>
    </row>
    <row r="8" spans="1:23" s="33" customFormat="1" ht="68.099999999999994"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f>'步驟1. 先填【114-1申請總表】第8列之B欄至CN欄'!CL10</f>
        <v>0</v>
      </c>
      <c r="P8" s="29">
        <f>'步驟1. 先填【114-1申請總表】第8列之B欄至CN欄'!CM10</f>
        <v>0</v>
      </c>
      <c r="Q8" s="29">
        <f>'步驟1. 先填【114-1申請總表】第8列之B欄至CN欄'!CO10</f>
        <v>0</v>
      </c>
      <c r="R8" s="29" t="str">
        <f>'步驟1. 先填【114-1申請總表】第8列之B欄至CN欄'!CP10</f>
        <v>7000021</v>
      </c>
      <c r="S8" s="29">
        <f>'步驟1. 先填【114-1申請總表】第8列之B欄至CN欄'!CN10</f>
        <v>0</v>
      </c>
      <c r="T8" s="16"/>
      <c r="U8" s="16"/>
      <c r="V8" s="31" t="str">
        <f>'步驟1. 先填【114-1申請總表】第8列之B欄至CN欄'!CZ10</f>
        <v/>
      </c>
      <c r="W8" s="32"/>
    </row>
    <row r="9" spans="1:23" s="33" customFormat="1" ht="68.099999999999994"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f>'步驟1. 先填【114-1申請總表】第8列之B欄至CN欄'!CL11</f>
        <v>0</v>
      </c>
      <c r="P9" s="29">
        <f>'步驟1. 先填【114-1申請總表】第8列之B欄至CN欄'!CM11</f>
        <v>0</v>
      </c>
      <c r="Q9" s="29">
        <f>'步驟1. 先填【114-1申請總表】第8列之B欄至CN欄'!CO11</f>
        <v>0</v>
      </c>
      <c r="R9" s="29" t="str">
        <f>'步驟1. 先填【114-1申請總表】第8列之B欄至CN欄'!CP11</f>
        <v>7000021</v>
      </c>
      <c r="S9" s="29">
        <f>'步驟1. 先填【114-1申請總表】第8列之B欄至CN欄'!CN11</f>
        <v>0</v>
      </c>
      <c r="T9" s="16"/>
      <c r="U9" s="16"/>
      <c r="V9" s="31" t="str">
        <f>'步驟1. 先填【114-1申請總表】第8列之B欄至CN欄'!CZ11</f>
        <v/>
      </c>
      <c r="W9" s="32"/>
    </row>
    <row r="10" spans="1:23" s="33" customFormat="1" ht="68.099999999999994"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f>'步驟1. 先填【114-1申請總表】第8列之B欄至CN欄'!CL12</f>
        <v>0</v>
      </c>
      <c r="P10" s="29">
        <f>'步驟1. 先填【114-1申請總表】第8列之B欄至CN欄'!CM12</f>
        <v>0</v>
      </c>
      <c r="Q10" s="29">
        <f>'步驟1. 先填【114-1申請總表】第8列之B欄至CN欄'!CO12</f>
        <v>0</v>
      </c>
      <c r="R10" s="29" t="str">
        <f>'步驟1. 先填【114-1申請總表】第8列之B欄至CN欄'!CP12</f>
        <v>7000021</v>
      </c>
      <c r="S10" s="29">
        <f>'步驟1. 先填【114-1申請總表】第8列之B欄至CN欄'!CN12</f>
        <v>0</v>
      </c>
      <c r="T10" s="16"/>
      <c r="U10" s="16"/>
      <c r="V10" s="31" t="str">
        <f>'步驟1. 先填【114-1申請總表】第8列之B欄至CN欄'!CZ12</f>
        <v/>
      </c>
      <c r="W10" s="32"/>
    </row>
    <row r="11" spans="1:23" s="33" customFormat="1" ht="68.099999999999994"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f>'步驟1. 先填【114-1申請總表】第8列之B欄至CN欄'!CL13</f>
        <v>0</v>
      </c>
      <c r="P11" s="29">
        <f>'步驟1. 先填【114-1申請總表】第8列之B欄至CN欄'!CM13</f>
        <v>0</v>
      </c>
      <c r="Q11" s="29">
        <f>'步驟1. 先填【114-1申請總表】第8列之B欄至CN欄'!CO13</f>
        <v>0</v>
      </c>
      <c r="R11" s="29" t="str">
        <f>'步驟1. 先填【114-1申請總表】第8列之B欄至CN欄'!CP13</f>
        <v>7000021</v>
      </c>
      <c r="S11" s="29">
        <f>'步驟1. 先填【114-1申請總表】第8列之B欄至CN欄'!CN13</f>
        <v>0</v>
      </c>
      <c r="T11" s="16"/>
      <c r="U11" s="16"/>
      <c r="V11" s="31" t="str">
        <f>'步驟1. 先填【114-1申請總表】第8列之B欄至CN欄'!CZ13</f>
        <v/>
      </c>
      <c r="W11" s="32"/>
    </row>
    <row r="12" spans="1:23" s="33" customFormat="1" ht="68.099999999999994"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f>'步驟1. 先填【114-1申請總表】第8列之B欄至CN欄'!CL14</f>
        <v>0</v>
      </c>
      <c r="P12" s="29">
        <f>'步驟1. 先填【114-1申請總表】第8列之B欄至CN欄'!CM14</f>
        <v>0</v>
      </c>
      <c r="Q12" s="29">
        <f>'步驟1. 先填【114-1申請總表】第8列之B欄至CN欄'!CO14</f>
        <v>0</v>
      </c>
      <c r="R12" s="29" t="str">
        <f>'步驟1. 先填【114-1申請總表】第8列之B欄至CN欄'!CP14</f>
        <v>7000021</v>
      </c>
      <c r="S12" s="29">
        <f>'步驟1. 先填【114-1申請總表】第8列之B欄至CN欄'!CN14</f>
        <v>0</v>
      </c>
      <c r="T12" s="16"/>
      <c r="U12" s="16"/>
      <c r="V12" s="31" t="str">
        <f>'步驟1. 先填【114-1申請總表】第8列之B欄至CN欄'!CZ14</f>
        <v/>
      </c>
      <c r="W12" s="32"/>
    </row>
    <row r="13" spans="1:23" s="33" customFormat="1" ht="68.099999999999994"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f>'步驟1. 先填【114-1申請總表】第8列之B欄至CN欄'!CL15</f>
        <v>0</v>
      </c>
      <c r="P13" s="29">
        <f>'步驟1. 先填【114-1申請總表】第8列之B欄至CN欄'!CM15</f>
        <v>0</v>
      </c>
      <c r="Q13" s="29">
        <f>'步驟1. 先填【114-1申請總表】第8列之B欄至CN欄'!CO15</f>
        <v>0</v>
      </c>
      <c r="R13" s="29" t="str">
        <f>'步驟1. 先填【114-1申請總表】第8列之B欄至CN欄'!CP15</f>
        <v>7000021</v>
      </c>
      <c r="S13" s="29">
        <f>'步驟1. 先填【114-1申請總表】第8列之B欄至CN欄'!CN15</f>
        <v>0</v>
      </c>
      <c r="T13" s="16"/>
      <c r="U13" s="16"/>
      <c r="V13" s="31" t="str">
        <f>'步驟1. 先填【114-1申請總表】第8列之B欄至CN欄'!CZ15</f>
        <v/>
      </c>
      <c r="W13" s="32"/>
    </row>
    <row r="14" spans="1:23" s="33" customFormat="1" ht="68.099999999999994"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f>'步驟1. 先填【114-1申請總表】第8列之B欄至CN欄'!CL16</f>
        <v>0</v>
      </c>
      <c r="P14" s="29">
        <f>'步驟1. 先填【114-1申請總表】第8列之B欄至CN欄'!CM16</f>
        <v>0</v>
      </c>
      <c r="Q14" s="29">
        <f>'步驟1. 先填【114-1申請總表】第8列之B欄至CN欄'!CO16</f>
        <v>0</v>
      </c>
      <c r="R14" s="29" t="str">
        <f>'步驟1. 先填【114-1申請總表】第8列之B欄至CN欄'!CP16</f>
        <v>7000021</v>
      </c>
      <c r="S14" s="29">
        <f>'步驟1. 先填【114-1申請總表】第8列之B欄至CN欄'!CN16</f>
        <v>0</v>
      </c>
      <c r="T14" s="16"/>
      <c r="U14" s="16"/>
      <c r="V14" s="31" t="str">
        <f>'步驟1. 先填【114-1申請總表】第8列之B欄至CN欄'!CZ16</f>
        <v/>
      </c>
      <c r="W14" s="32"/>
    </row>
    <row r="15" spans="1:23" s="33" customFormat="1" ht="68.099999999999994"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f>'步驟1. 先填【114-1申請總表】第8列之B欄至CN欄'!CL17</f>
        <v>0</v>
      </c>
      <c r="P15" s="29">
        <f>'步驟1. 先填【114-1申請總表】第8列之B欄至CN欄'!CM17</f>
        <v>0</v>
      </c>
      <c r="Q15" s="29">
        <f>'步驟1. 先填【114-1申請總表】第8列之B欄至CN欄'!CO17</f>
        <v>0</v>
      </c>
      <c r="R15" s="29" t="str">
        <f>'步驟1. 先填【114-1申請總表】第8列之B欄至CN欄'!CP17</f>
        <v>7000021</v>
      </c>
      <c r="S15" s="29">
        <f>'步驟1. 先填【114-1申請總表】第8列之B欄至CN欄'!CN17</f>
        <v>0</v>
      </c>
      <c r="T15" s="16"/>
      <c r="U15" s="16"/>
      <c r="V15" s="31" t="str">
        <f>'步驟1. 先填【114-1申請總表】第8列之B欄至CN欄'!CZ17</f>
        <v/>
      </c>
      <c r="W15" s="32"/>
    </row>
    <row r="16" spans="1:23" s="33" customFormat="1" ht="68.099999999999994"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f>'步驟1. 先填【114-1申請總表】第8列之B欄至CN欄'!CL18</f>
        <v>0</v>
      </c>
      <c r="P16" s="29">
        <f>'步驟1. 先填【114-1申請總表】第8列之B欄至CN欄'!CM18</f>
        <v>0</v>
      </c>
      <c r="Q16" s="29">
        <f>'步驟1. 先填【114-1申請總表】第8列之B欄至CN欄'!CO18</f>
        <v>0</v>
      </c>
      <c r="R16" s="29" t="str">
        <f>'步驟1. 先填【114-1申請總表】第8列之B欄至CN欄'!CP18</f>
        <v>7000021</v>
      </c>
      <c r="S16" s="29">
        <f>'步驟1. 先填【114-1申請總表】第8列之B欄至CN欄'!CN18</f>
        <v>0</v>
      </c>
      <c r="T16" s="16"/>
      <c r="U16" s="16"/>
      <c r="V16" s="31" t="str">
        <f>'步驟1. 先填【114-1申請總表】第8列之B欄至CN欄'!CZ18</f>
        <v/>
      </c>
      <c r="W16" s="32"/>
    </row>
    <row r="17" spans="1:23" s="33" customFormat="1" ht="68.099999999999994"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f>'步驟1. 先填【114-1申請總表】第8列之B欄至CN欄'!CL19</f>
        <v>0</v>
      </c>
      <c r="P17" s="29">
        <f>'步驟1. 先填【114-1申請總表】第8列之B欄至CN欄'!CM19</f>
        <v>0</v>
      </c>
      <c r="Q17" s="29">
        <f>'步驟1. 先填【114-1申請總表】第8列之B欄至CN欄'!CO19</f>
        <v>0</v>
      </c>
      <c r="R17" s="29" t="str">
        <f>'步驟1. 先填【114-1申請總表】第8列之B欄至CN欄'!CP19</f>
        <v>7000021</v>
      </c>
      <c r="S17" s="29">
        <f>'步驟1. 先填【114-1申請總表】第8列之B欄至CN欄'!CN19</f>
        <v>0</v>
      </c>
      <c r="T17" s="16"/>
      <c r="U17" s="16"/>
      <c r="V17" s="31" t="str">
        <f>'步驟1. 先填【114-1申請總表】第8列之B欄至CN欄'!CZ19</f>
        <v/>
      </c>
      <c r="W17" s="32"/>
    </row>
    <row r="18" spans="1:23" s="33" customFormat="1" ht="68.099999999999994"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f>'步驟1. 先填【114-1申請總表】第8列之B欄至CN欄'!CL20</f>
        <v>0</v>
      </c>
      <c r="P18" s="29">
        <f>'步驟1. 先填【114-1申請總表】第8列之B欄至CN欄'!CM20</f>
        <v>0</v>
      </c>
      <c r="Q18" s="29">
        <f>'步驟1. 先填【114-1申請總表】第8列之B欄至CN欄'!CO20</f>
        <v>0</v>
      </c>
      <c r="R18" s="29" t="str">
        <f>'步驟1. 先填【114-1申請總表】第8列之B欄至CN欄'!CP20</f>
        <v>7000021</v>
      </c>
      <c r="S18" s="29">
        <f>'步驟1. 先填【114-1申請總表】第8列之B欄至CN欄'!CN20</f>
        <v>0</v>
      </c>
      <c r="T18" s="16"/>
      <c r="U18" s="16"/>
      <c r="V18" s="31" t="str">
        <f>'步驟1. 先填【114-1申請總表】第8列之B欄至CN欄'!CZ20</f>
        <v/>
      </c>
      <c r="W18" s="32"/>
    </row>
    <row r="19" spans="1:23" s="33" customFormat="1" ht="68.099999999999994"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f>'步驟1. 先填【114-1申請總表】第8列之B欄至CN欄'!CL21</f>
        <v>0</v>
      </c>
      <c r="P19" s="29">
        <f>'步驟1. 先填【114-1申請總表】第8列之B欄至CN欄'!CM21</f>
        <v>0</v>
      </c>
      <c r="Q19" s="29">
        <f>'步驟1. 先填【114-1申請總表】第8列之B欄至CN欄'!CO21</f>
        <v>0</v>
      </c>
      <c r="R19" s="29" t="str">
        <f>'步驟1. 先填【114-1申請總表】第8列之B欄至CN欄'!CP21</f>
        <v>7000021</v>
      </c>
      <c r="S19" s="29">
        <f>'步驟1. 先填【114-1申請總表】第8列之B欄至CN欄'!CN21</f>
        <v>0</v>
      </c>
      <c r="T19" s="16"/>
      <c r="U19" s="16"/>
      <c r="V19" s="31" t="str">
        <f>'步驟1. 先填【114-1申請總表】第8列之B欄至CN欄'!CZ21</f>
        <v/>
      </c>
      <c r="W19" s="32"/>
    </row>
    <row r="20" spans="1:23" s="33" customFormat="1" ht="68.099999999999994"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f>'步驟1. 先填【114-1申請總表】第8列之B欄至CN欄'!CL22</f>
        <v>0</v>
      </c>
      <c r="P20" s="29">
        <f>'步驟1. 先填【114-1申請總表】第8列之B欄至CN欄'!CM22</f>
        <v>0</v>
      </c>
      <c r="Q20" s="29">
        <f>'步驟1. 先填【114-1申請總表】第8列之B欄至CN欄'!CO22</f>
        <v>0</v>
      </c>
      <c r="R20" s="29" t="str">
        <f>'步驟1. 先填【114-1申請總表】第8列之B欄至CN欄'!CP22</f>
        <v>7000021</v>
      </c>
      <c r="S20" s="29">
        <f>'步驟1. 先填【114-1申請總表】第8列之B欄至CN欄'!CN22</f>
        <v>0</v>
      </c>
      <c r="T20" s="16"/>
      <c r="U20" s="16"/>
      <c r="V20" s="31" t="str">
        <f>'步驟1. 先填【114-1申請總表】第8列之B欄至CN欄'!CZ22</f>
        <v/>
      </c>
      <c r="W20" s="32"/>
    </row>
    <row r="21" spans="1:23" s="33" customFormat="1" ht="68.099999999999994"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f>'步驟1. 先填【114-1申請總表】第8列之B欄至CN欄'!CL23</f>
        <v>0</v>
      </c>
      <c r="P21" s="29">
        <f>'步驟1. 先填【114-1申請總表】第8列之B欄至CN欄'!CM23</f>
        <v>0</v>
      </c>
      <c r="Q21" s="29">
        <f>'步驟1. 先填【114-1申請總表】第8列之B欄至CN欄'!CO23</f>
        <v>0</v>
      </c>
      <c r="R21" s="29" t="str">
        <f>'步驟1. 先填【114-1申請總表】第8列之B欄至CN欄'!CP23</f>
        <v>7000021</v>
      </c>
      <c r="S21" s="29">
        <f>'步驟1. 先填【114-1申請總表】第8列之B欄至CN欄'!CN23</f>
        <v>0</v>
      </c>
      <c r="T21" s="16"/>
      <c r="U21" s="16"/>
      <c r="V21" s="31" t="str">
        <f>'步驟1. 先填【114-1申請總表】第8列之B欄至CN欄'!CZ23</f>
        <v/>
      </c>
      <c r="W21" s="32"/>
    </row>
    <row r="22" spans="1:23" s="33" customFormat="1" ht="68.099999999999994"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f>'步驟1. 先填【114-1申請總表】第8列之B欄至CN欄'!CL24</f>
        <v>0</v>
      </c>
      <c r="P22" s="29">
        <f>'步驟1. 先填【114-1申請總表】第8列之B欄至CN欄'!CM24</f>
        <v>0</v>
      </c>
      <c r="Q22" s="29">
        <f>'步驟1. 先填【114-1申請總表】第8列之B欄至CN欄'!CO24</f>
        <v>0</v>
      </c>
      <c r="R22" s="29" t="str">
        <f>'步驟1. 先填【114-1申請總表】第8列之B欄至CN欄'!CP24</f>
        <v>7000021</v>
      </c>
      <c r="S22" s="29">
        <f>'步驟1. 先填【114-1申請總表】第8列之B欄至CN欄'!CN24</f>
        <v>0</v>
      </c>
      <c r="T22" s="16"/>
      <c r="U22" s="16"/>
      <c r="V22" s="31" t="str">
        <f>'步驟1. 先填【114-1申請總表】第8列之B欄至CN欄'!CZ24</f>
        <v/>
      </c>
      <c r="W22" s="32"/>
    </row>
    <row r="23" spans="1:23" s="33" customFormat="1" ht="68.099999999999994"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f>'步驟1. 先填【114-1申請總表】第8列之B欄至CN欄'!CL25</f>
        <v>0</v>
      </c>
      <c r="P23" s="29">
        <f>'步驟1. 先填【114-1申請總表】第8列之B欄至CN欄'!CM25</f>
        <v>0</v>
      </c>
      <c r="Q23" s="29">
        <f>'步驟1. 先填【114-1申請總表】第8列之B欄至CN欄'!CO25</f>
        <v>0</v>
      </c>
      <c r="R23" s="29" t="str">
        <f>'步驟1. 先填【114-1申請總表】第8列之B欄至CN欄'!CP25</f>
        <v>7000021</v>
      </c>
      <c r="S23" s="29">
        <f>'步驟1. 先填【114-1申請總表】第8列之B欄至CN欄'!CN25</f>
        <v>0</v>
      </c>
      <c r="T23" s="16"/>
      <c r="U23" s="16"/>
      <c r="V23" s="31" t="str">
        <f>'步驟1. 先填【114-1申請總表】第8列之B欄至CN欄'!CZ25</f>
        <v/>
      </c>
      <c r="W23" s="32"/>
    </row>
    <row r="24" spans="1:23" s="33" customFormat="1" ht="68.099999999999994"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f>'步驟1. 先填【114-1申請總表】第8列之B欄至CN欄'!CL26</f>
        <v>0</v>
      </c>
      <c r="P24" s="29">
        <f>'步驟1. 先填【114-1申請總表】第8列之B欄至CN欄'!CM26</f>
        <v>0</v>
      </c>
      <c r="Q24" s="29">
        <f>'步驟1. 先填【114-1申請總表】第8列之B欄至CN欄'!CO26</f>
        <v>0</v>
      </c>
      <c r="R24" s="29" t="str">
        <f>'步驟1. 先填【114-1申請總表】第8列之B欄至CN欄'!CP26</f>
        <v>7000021</v>
      </c>
      <c r="S24" s="29">
        <f>'步驟1. 先填【114-1申請總表】第8列之B欄至CN欄'!CN26</f>
        <v>0</v>
      </c>
      <c r="T24" s="16"/>
      <c r="U24" s="16"/>
      <c r="V24" s="31" t="str">
        <f>'步驟1. 先填【114-1申請總表】第8列之B欄至CN欄'!CZ26</f>
        <v/>
      </c>
      <c r="W24" s="32"/>
    </row>
    <row r="25" spans="1:23" s="17" customFormat="1" ht="68.099999999999994"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f>'步驟1. 先填【114-1申請總表】第8列之B欄至CN欄'!CL27</f>
        <v>0</v>
      </c>
      <c r="P25" s="29">
        <f>'步驟1. 先填【114-1申請總表】第8列之B欄至CN欄'!CM27</f>
        <v>0</v>
      </c>
      <c r="Q25" s="29">
        <f>'步驟1. 先填【114-1申請總表】第8列之B欄至CN欄'!CO27</f>
        <v>0</v>
      </c>
      <c r="R25" s="29" t="str">
        <f>'步驟1. 先填【114-1申請總表】第8列之B欄至CN欄'!CP27</f>
        <v>7000021</v>
      </c>
      <c r="S25" s="29">
        <f>'步驟1. 先填【114-1申請總表】第8列之B欄至CN欄'!CN27</f>
        <v>0</v>
      </c>
      <c r="T25" s="16"/>
      <c r="U25" s="16"/>
      <c r="V25" s="31" t="str">
        <f>'步驟1. 先填【114-1申請總表】第8列之B欄至CN欄'!CZ27</f>
        <v/>
      </c>
      <c r="W25" s="34"/>
    </row>
    <row r="26" spans="1:23" s="17" customFormat="1" ht="68.099999999999994"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f>'步驟1. 先填【114-1申請總表】第8列之B欄至CN欄'!CL28</f>
        <v>0</v>
      </c>
      <c r="P26" s="29">
        <f>'步驟1. 先填【114-1申請總表】第8列之B欄至CN欄'!CM28</f>
        <v>0</v>
      </c>
      <c r="Q26" s="29">
        <f>'步驟1. 先填【114-1申請總表】第8列之B欄至CN欄'!CO28</f>
        <v>0</v>
      </c>
      <c r="R26" s="29" t="str">
        <f>'步驟1. 先填【114-1申請總表】第8列之B欄至CN欄'!CP28</f>
        <v>7000021</v>
      </c>
      <c r="S26" s="29">
        <f>'步驟1. 先填【114-1申請總表】第8列之B欄至CN欄'!CN28</f>
        <v>0</v>
      </c>
      <c r="T26" s="16"/>
      <c r="U26" s="16"/>
      <c r="V26" s="31" t="str">
        <f>'步驟1. 先填【114-1申請總表】第8列之B欄至CN欄'!CZ28</f>
        <v/>
      </c>
      <c r="W26" s="34"/>
    </row>
    <row r="27" spans="1:23" s="17" customFormat="1" ht="68.099999999999994"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f>'步驟1. 先填【114-1申請總表】第8列之B欄至CN欄'!CL29</f>
        <v>0</v>
      </c>
      <c r="P27" s="29">
        <f>'步驟1. 先填【114-1申請總表】第8列之B欄至CN欄'!CM29</f>
        <v>0</v>
      </c>
      <c r="Q27" s="29">
        <f>'步驟1. 先填【114-1申請總表】第8列之B欄至CN欄'!CO29</f>
        <v>0</v>
      </c>
      <c r="R27" s="29" t="str">
        <f>'步驟1. 先填【114-1申請總表】第8列之B欄至CN欄'!CP29</f>
        <v>7000021</v>
      </c>
      <c r="S27" s="29">
        <f>'步驟1. 先填【114-1申請總表】第8列之B欄至CN欄'!CN29</f>
        <v>0</v>
      </c>
      <c r="T27" s="16"/>
      <c r="U27" s="16"/>
      <c r="V27" s="31" t="str">
        <f>'步驟1. 先填【114-1申請總表】第8列之B欄至CN欄'!CZ29</f>
        <v/>
      </c>
      <c r="W27" s="34"/>
    </row>
    <row r="28" spans="1:23" s="17" customFormat="1" ht="68.099999999999994"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f>'步驟1. 先填【114-1申請總表】第8列之B欄至CN欄'!CL30</f>
        <v>0</v>
      </c>
      <c r="P28" s="29">
        <f>'步驟1. 先填【114-1申請總表】第8列之B欄至CN欄'!CM30</f>
        <v>0</v>
      </c>
      <c r="Q28" s="29">
        <f>'步驟1. 先填【114-1申請總表】第8列之B欄至CN欄'!CO30</f>
        <v>0</v>
      </c>
      <c r="R28" s="29" t="str">
        <f>'步驟1. 先填【114-1申請總表】第8列之B欄至CN欄'!CP30</f>
        <v>7000021</v>
      </c>
      <c r="S28" s="29">
        <f>'步驟1. 先填【114-1申請總表】第8列之B欄至CN欄'!CN30</f>
        <v>0</v>
      </c>
      <c r="T28" s="16"/>
      <c r="U28" s="16"/>
      <c r="V28" s="31" t="str">
        <f>'步驟1. 先填【114-1申請總表】第8列之B欄至CN欄'!CZ30</f>
        <v/>
      </c>
      <c r="W28" s="34"/>
    </row>
    <row r="29" spans="1:23" s="17" customFormat="1" ht="68.099999999999994"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f>'步驟1. 先填【114-1申請總表】第8列之B欄至CN欄'!CL31</f>
        <v>0</v>
      </c>
      <c r="P29" s="29">
        <f>'步驟1. 先填【114-1申請總表】第8列之B欄至CN欄'!CM31</f>
        <v>0</v>
      </c>
      <c r="Q29" s="29">
        <f>'步驟1. 先填【114-1申請總表】第8列之B欄至CN欄'!CO31</f>
        <v>0</v>
      </c>
      <c r="R29" s="29" t="str">
        <f>'步驟1. 先填【114-1申請總表】第8列之B欄至CN欄'!CP31</f>
        <v>7000021</v>
      </c>
      <c r="S29" s="29">
        <f>'步驟1. 先填【114-1申請總表】第8列之B欄至CN欄'!CN31</f>
        <v>0</v>
      </c>
      <c r="T29" s="16"/>
      <c r="U29" s="16"/>
      <c r="V29" s="31" t="str">
        <f>'步驟1. 先填【114-1申請總表】第8列之B欄至CN欄'!CZ31</f>
        <v/>
      </c>
      <c r="W29" s="34"/>
    </row>
    <row r="30" spans="1:23" s="17" customFormat="1" ht="68.099999999999994"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f>'步驟1. 先填【114-1申請總表】第8列之B欄至CN欄'!CL32</f>
        <v>0</v>
      </c>
      <c r="P30" s="29">
        <f>'步驟1. 先填【114-1申請總表】第8列之B欄至CN欄'!CM32</f>
        <v>0</v>
      </c>
      <c r="Q30" s="29">
        <f>'步驟1. 先填【114-1申請總表】第8列之B欄至CN欄'!CO32</f>
        <v>0</v>
      </c>
      <c r="R30" s="29" t="str">
        <f>'步驟1. 先填【114-1申請總表】第8列之B欄至CN欄'!CP32</f>
        <v>7000021</v>
      </c>
      <c r="S30" s="29">
        <f>'步驟1. 先填【114-1申請總表】第8列之B欄至CN欄'!CN32</f>
        <v>0</v>
      </c>
      <c r="T30" s="16"/>
      <c r="U30" s="16"/>
      <c r="V30" s="31" t="str">
        <f>'步驟1. 先填【114-1申請總表】第8列之B欄至CN欄'!CZ32</f>
        <v/>
      </c>
      <c r="W30" s="34"/>
    </row>
    <row r="31" spans="1:23" s="17" customFormat="1" ht="68.099999999999994"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f>'步驟1. 先填【114-1申請總表】第8列之B欄至CN欄'!CL33</f>
        <v>0</v>
      </c>
      <c r="P31" s="29">
        <f>'步驟1. 先填【114-1申請總表】第8列之B欄至CN欄'!CM33</f>
        <v>0</v>
      </c>
      <c r="Q31" s="29">
        <f>'步驟1. 先填【114-1申請總表】第8列之B欄至CN欄'!CO33</f>
        <v>0</v>
      </c>
      <c r="R31" s="29" t="str">
        <f>'步驟1. 先填【114-1申請總表】第8列之B欄至CN欄'!CP33</f>
        <v>7000021</v>
      </c>
      <c r="S31" s="29">
        <f>'步驟1. 先填【114-1申請總表】第8列之B欄至CN欄'!CN33</f>
        <v>0</v>
      </c>
      <c r="T31" s="16"/>
      <c r="U31" s="16"/>
      <c r="V31" s="31" t="str">
        <f>'步驟1. 先填【114-1申請總表】第8列之B欄至CN欄'!CZ33</f>
        <v/>
      </c>
      <c r="W31" s="34"/>
    </row>
    <row r="32" spans="1:23" s="17" customFormat="1" ht="68.099999999999994"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f>'步驟1. 先填【114-1申請總表】第8列之B欄至CN欄'!CL34</f>
        <v>0</v>
      </c>
      <c r="P32" s="29">
        <f>'步驟1. 先填【114-1申請總表】第8列之B欄至CN欄'!CM34</f>
        <v>0</v>
      </c>
      <c r="Q32" s="29">
        <f>'步驟1. 先填【114-1申請總表】第8列之B欄至CN欄'!CO34</f>
        <v>0</v>
      </c>
      <c r="R32" s="29" t="str">
        <f>'步驟1. 先填【114-1申請總表】第8列之B欄至CN欄'!CP34</f>
        <v>7000021</v>
      </c>
      <c r="S32" s="29">
        <f>'步驟1. 先填【114-1申請總表】第8列之B欄至CN欄'!CN34</f>
        <v>0</v>
      </c>
      <c r="T32" s="16"/>
      <c r="U32" s="16"/>
      <c r="V32" s="31" t="str">
        <f>'步驟1. 先填【114-1申請總表】第8列之B欄至CN欄'!CZ34</f>
        <v/>
      </c>
      <c r="W32" s="34"/>
    </row>
    <row r="33" spans="1:23" s="17" customFormat="1" ht="68.099999999999994"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f>'步驟1. 先填【114-1申請總表】第8列之B欄至CN欄'!CL35</f>
        <v>0</v>
      </c>
      <c r="P33" s="29">
        <f>'步驟1. 先填【114-1申請總表】第8列之B欄至CN欄'!CM35</f>
        <v>0</v>
      </c>
      <c r="Q33" s="29">
        <f>'步驟1. 先填【114-1申請總表】第8列之B欄至CN欄'!CO35</f>
        <v>0</v>
      </c>
      <c r="R33" s="29" t="str">
        <f>'步驟1. 先填【114-1申請總表】第8列之B欄至CN欄'!CP35</f>
        <v>7000021</v>
      </c>
      <c r="S33" s="29">
        <f>'步驟1. 先填【114-1申請總表】第8列之B欄至CN欄'!CN35</f>
        <v>0</v>
      </c>
      <c r="T33" s="16"/>
      <c r="U33" s="16"/>
      <c r="V33" s="31" t="str">
        <f>'步驟1. 先填【114-1申請總表】第8列之B欄至CN欄'!CZ35</f>
        <v/>
      </c>
      <c r="W33" s="34"/>
    </row>
    <row r="34" spans="1:23" s="17" customFormat="1" ht="68.099999999999994"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f>'步驟1. 先填【114-1申請總表】第8列之B欄至CN欄'!CL36</f>
        <v>0</v>
      </c>
      <c r="P34" s="29">
        <f>'步驟1. 先填【114-1申請總表】第8列之B欄至CN欄'!CM36</f>
        <v>0</v>
      </c>
      <c r="Q34" s="29">
        <f>'步驟1. 先填【114-1申請總表】第8列之B欄至CN欄'!CO36</f>
        <v>0</v>
      </c>
      <c r="R34" s="29" t="str">
        <f>'步驟1. 先填【114-1申請總表】第8列之B欄至CN欄'!CP36</f>
        <v>7000021</v>
      </c>
      <c r="S34" s="29">
        <f>'步驟1. 先填【114-1申請總表】第8列之B欄至CN欄'!CN36</f>
        <v>0</v>
      </c>
      <c r="T34" s="16"/>
      <c r="U34" s="16"/>
      <c r="V34" s="31" t="str">
        <f>'步驟1. 先填【114-1申請總表】第8列之B欄至CN欄'!CZ36</f>
        <v/>
      </c>
      <c r="W34" s="34"/>
    </row>
    <row r="35" spans="1:23" s="17" customFormat="1" ht="68.099999999999994"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f>'步驟1. 先填【114-1申請總表】第8列之B欄至CN欄'!CL37</f>
        <v>0</v>
      </c>
      <c r="P35" s="29">
        <f>'步驟1. 先填【114-1申請總表】第8列之B欄至CN欄'!CM37</f>
        <v>0</v>
      </c>
      <c r="Q35" s="29">
        <f>'步驟1. 先填【114-1申請總表】第8列之B欄至CN欄'!CO37</f>
        <v>0</v>
      </c>
      <c r="R35" s="29" t="str">
        <f>'步驟1. 先填【114-1申請總表】第8列之B欄至CN欄'!CP37</f>
        <v>7000021</v>
      </c>
      <c r="S35" s="29">
        <f>'步驟1. 先填【114-1申請總表】第8列之B欄至CN欄'!CN37</f>
        <v>0</v>
      </c>
      <c r="T35" s="16"/>
      <c r="U35" s="16"/>
      <c r="V35" s="31" t="str">
        <f>'步驟1. 先填【114-1申請總表】第8列之B欄至CN欄'!CZ37</f>
        <v/>
      </c>
      <c r="W35" s="34"/>
    </row>
    <row r="36" spans="1:23" s="17" customFormat="1" ht="68.099999999999994"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f>'步驟1. 先填【114-1申請總表】第8列之B欄至CN欄'!CL38</f>
        <v>0</v>
      </c>
      <c r="P36" s="29">
        <f>'步驟1. 先填【114-1申請總表】第8列之B欄至CN欄'!CM38</f>
        <v>0</v>
      </c>
      <c r="Q36" s="29">
        <f>'步驟1. 先填【114-1申請總表】第8列之B欄至CN欄'!CO38</f>
        <v>0</v>
      </c>
      <c r="R36" s="29" t="str">
        <f>'步驟1. 先填【114-1申請總表】第8列之B欄至CN欄'!CP38</f>
        <v>7000021</v>
      </c>
      <c r="S36" s="29">
        <f>'步驟1. 先填【114-1申請總表】第8列之B欄至CN欄'!CN38</f>
        <v>0</v>
      </c>
      <c r="T36" s="16"/>
      <c r="U36" s="16"/>
      <c r="V36" s="31" t="str">
        <f>'步驟1. 先填【114-1申請總表】第8列之B欄至CN欄'!CZ38</f>
        <v/>
      </c>
      <c r="W36" s="34"/>
    </row>
    <row r="37" spans="1:23" s="17" customFormat="1" ht="68.099999999999994"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f>'步驟1. 先填【114-1申請總表】第8列之B欄至CN欄'!CL39</f>
        <v>0</v>
      </c>
      <c r="P37" s="29">
        <f>'步驟1. 先填【114-1申請總表】第8列之B欄至CN欄'!CM39</f>
        <v>0</v>
      </c>
      <c r="Q37" s="29">
        <f>'步驟1. 先填【114-1申請總表】第8列之B欄至CN欄'!CO39</f>
        <v>0</v>
      </c>
      <c r="R37" s="29" t="str">
        <f>'步驟1. 先填【114-1申請總表】第8列之B欄至CN欄'!CP39</f>
        <v>7000021</v>
      </c>
      <c r="S37" s="29">
        <f>'步驟1. 先填【114-1申請總表】第8列之B欄至CN欄'!CN39</f>
        <v>0</v>
      </c>
      <c r="T37" s="16"/>
      <c r="U37" s="16"/>
      <c r="V37" s="31" t="str">
        <f>'步驟1. 先填【114-1申請總表】第8列之B欄至CN欄'!CZ39</f>
        <v/>
      </c>
      <c r="W37" s="34"/>
    </row>
    <row r="38" spans="1:23" s="17" customFormat="1" ht="68.099999999999994"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f>'步驟1. 先填【114-1申請總表】第8列之B欄至CN欄'!CL40</f>
        <v>0</v>
      </c>
      <c r="P38" s="29">
        <f>'步驟1. 先填【114-1申請總表】第8列之B欄至CN欄'!CM40</f>
        <v>0</v>
      </c>
      <c r="Q38" s="29">
        <f>'步驟1. 先填【114-1申請總表】第8列之B欄至CN欄'!CO40</f>
        <v>0</v>
      </c>
      <c r="R38" s="29" t="str">
        <f>'步驟1. 先填【114-1申請總表】第8列之B欄至CN欄'!CP40</f>
        <v>7000021</v>
      </c>
      <c r="S38" s="29">
        <f>'步驟1. 先填【114-1申請總表】第8列之B欄至CN欄'!CN40</f>
        <v>0</v>
      </c>
      <c r="T38" s="16"/>
      <c r="U38" s="16"/>
      <c r="V38" s="31" t="str">
        <f>'步驟1. 先填【114-1申請總表】第8列之B欄至CN欄'!CZ40</f>
        <v/>
      </c>
      <c r="W38" s="34"/>
    </row>
    <row r="39" spans="1:23" s="17" customFormat="1" ht="68.099999999999994"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f>'步驟1. 先填【114-1申請總表】第8列之B欄至CN欄'!CL41</f>
        <v>0</v>
      </c>
      <c r="P39" s="29">
        <f>'步驟1. 先填【114-1申請總表】第8列之B欄至CN欄'!CM41</f>
        <v>0</v>
      </c>
      <c r="Q39" s="29">
        <f>'步驟1. 先填【114-1申請總表】第8列之B欄至CN欄'!CO41</f>
        <v>0</v>
      </c>
      <c r="R39" s="29" t="str">
        <f>'步驟1. 先填【114-1申請總表】第8列之B欄至CN欄'!CP41</f>
        <v>7000021</v>
      </c>
      <c r="S39" s="29">
        <f>'步驟1. 先填【114-1申請總表】第8列之B欄至CN欄'!CN41</f>
        <v>0</v>
      </c>
      <c r="T39" s="16"/>
      <c r="U39" s="16"/>
      <c r="V39" s="31" t="str">
        <f>'步驟1. 先填【114-1申請總表】第8列之B欄至CN欄'!CZ41</f>
        <v/>
      </c>
      <c r="W39" s="34"/>
    </row>
    <row r="40" spans="1:23" s="17" customFormat="1" ht="68.099999999999994"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f>'步驟1. 先填【114-1申請總表】第8列之B欄至CN欄'!CL42</f>
        <v>0</v>
      </c>
      <c r="P40" s="29">
        <f>'步驟1. 先填【114-1申請總表】第8列之B欄至CN欄'!CM42</f>
        <v>0</v>
      </c>
      <c r="Q40" s="29">
        <f>'步驟1. 先填【114-1申請總表】第8列之B欄至CN欄'!CO42</f>
        <v>0</v>
      </c>
      <c r="R40" s="29" t="str">
        <f>'步驟1. 先填【114-1申請總表】第8列之B欄至CN欄'!CP42</f>
        <v>7000021</v>
      </c>
      <c r="S40" s="29">
        <f>'步驟1. 先填【114-1申請總表】第8列之B欄至CN欄'!CN42</f>
        <v>0</v>
      </c>
      <c r="T40" s="16"/>
      <c r="U40" s="16"/>
      <c r="V40" s="31" t="str">
        <f>'步驟1. 先填【114-1申請總表】第8列之B欄至CN欄'!CZ42</f>
        <v/>
      </c>
      <c r="W40" s="34"/>
    </row>
    <row r="41" spans="1:23" s="17" customFormat="1" ht="68.099999999999994"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f>'步驟1. 先填【114-1申請總表】第8列之B欄至CN欄'!CL43</f>
        <v>0</v>
      </c>
      <c r="P41" s="29">
        <f>'步驟1. 先填【114-1申請總表】第8列之B欄至CN欄'!CM43</f>
        <v>0</v>
      </c>
      <c r="Q41" s="29">
        <f>'步驟1. 先填【114-1申請總表】第8列之B欄至CN欄'!CO43</f>
        <v>0</v>
      </c>
      <c r="R41" s="29" t="str">
        <f>'步驟1. 先填【114-1申請總表】第8列之B欄至CN欄'!CP43</f>
        <v>7000021</v>
      </c>
      <c r="S41" s="29">
        <f>'步驟1. 先填【114-1申請總表】第8列之B欄至CN欄'!CN43</f>
        <v>0</v>
      </c>
      <c r="T41" s="16"/>
      <c r="U41" s="16"/>
      <c r="V41" s="31" t="str">
        <f>'步驟1. 先填【114-1申請總表】第8列之B欄至CN欄'!CZ43</f>
        <v/>
      </c>
      <c r="W41" s="34"/>
    </row>
    <row r="42" spans="1:23" s="17" customFormat="1" ht="68.099999999999994"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f>'步驟1. 先填【114-1申請總表】第8列之B欄至CN欄'!CL44</f>
        <v>0</v>
      </c>
      <c r="P42" s="29">
        <f>'步驟1. 先填【114-1申請總表】第8列之B欄至CN欄'!CM44</f>
        <v>0</v>
      </c>
      <c r="Q42" s="29">
        <f>'步驟1. 先填【114-1申請總表】第8列之B欄至CN欄'!CO44</f>
        <v>0</v>
      </c>
      <c r="R42" s="29" t="str">
        <f>'步驟1. 先填【114-1申請總表】第8列之B欄至CN欄'!CP44</f>
        <v>7000021</v>
      </c>
      <c r="S42" s="29">
        <f>'步驟1. 先填【114-1申請總表】第8列之B欄至CN欄'!CN44</f>
        <v>0</v>
      </c>
      <c r="T42" s="16"/>
      <c r="U42" s="16"/>
      <c r="V42" s="31" t="str">
        <f>'步驟1. 先填【114-1申請總表】第8列之B欄至CN欄'!CZ44</f>
        <v/>
      </c>
      <c r="W42" s="34"/>
    </row>
    <row r="43" spans="1:23" s="17" customFormat="1" ht="68.099999999999994"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f>'步驟1. 先填【114-1申請總表】第8列之B欄至CN欄'!CL45</f>
        <v>0</v>
      </c>
      <c r="P43" s="29">
        <f>'步驟1. 先填【114-1申請總表】第8列之B欄至CN欄'!CM45</f>
        <v>0</v>
      </c>
      <c r="Q43" s="29">
        <f>'步驟1. 先填【114-1申請總表】第8列之B欄至CN欄'!CO45</f>
        <v>0</v>
      </c>
      <c r="R43" s="29" t="str">
        <f>'步驟1. 先填【114-1申請總表】第8列之B欄至CN欄'!CP45</f>
        <v>7000021</v>
      </c>
      <c r="S43" s="29">
        <f>'步驟1. 先填【114-1申請總表】第8列之B欄至CN欄'!CN45</f>
        <v>0</v>
      </c>
      <c r="T43" s="16"/>
      <c r="U43" s="16"/>
      <c r="V43" s="31" t="str">
        <f>'步驟1. 先填【114-1申請總表】第8列之B欄至CN欄'!CZ45</f>
        <v/>
      </c>
      <c r="W43" s="34"/>
    </row>
    <row r="44" spans="1:23" s="17" customFormat="1" ht="68.099999999999994"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f>'步驟1. 先填【114-1申請總表】第8列之B欄至CN欄'!CL46</f>
        <v>0</v>
      </c>
      <c r="P44" s="29">
        <f>'步驟1. 先填【114-1申請總表】第8列之B欄至CN欄'!CM46</f>
        <v>0</v>
      </c>
      <c r="Q44" s="29">
        <f>'步驟1. 先填【114-1申請總表】第8列之B欄至CN欄'!CO46</f>
        <v>0</v>
      </c>
      <c r="R44" s="29" t="str">
        <f>'步驟1. 先填【114-1申請總表】第8列之B欄至CN欄'!CP46</f>
        <v>7000021</v>
      </c>
      <c r="S44" s="29">
        <f>'步驟1. 先填【114-1申請總表】第8列之B欄至CN欄'!CN46</f>
        <v>0</v>
      </c>
      <c r="T44" s="16"/>
      <c r="U44" s="16"/>
      <c r="V44" s="31" t="str">
        <f>'步驟1. 先填【114-1申請總表】第8列之B欄至CN欄'!CZ46</f>
        <v/>
      </c>
      <c r="W44" s="34"/>
    </row>
    <row r="45" spans="1:23" s="17" customFormat="1" ht="68.099999999999994"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f>'步驟1. 先填【114-1申請總表】第8列之B欄至CN欄'!CL47</f>
        <v>0</v>
      </c>
      <c r="P45" s="29">
        <f>'步驟1. 先填【114-1申請總表】第8列之B欄至CN欄'!CM47</f>
        <v>0</v>
      </c>
      <c r="Q45" s="29">
        <f>'步驟1. 先填【114-1申請總表】第8列之B欄至CN欄'!CO47</f>
        <v>0</v>
      </c>
      <c r="R45" s="29" t="str">
        <f>'步驟1. 先填【114-1申請總表】第8列之B欄至CN欄'!CP47</f>
        <v>7000021</v>
      </c>
      <c r="S45" s="29">
        <f>'步驟1. 先填【114-1申請總表】第8列之B欄至CN欄'!CN47</f>
        <v>0</v>
      </c>
      <c r="T45" s="16"/>
      <c r="U45" s="16"/>
      <c r="V45" s="31" t="str">
        <f>'步驟1. 先填【114-1申請總表】第8列之B欄至CN欄'!CZ47</f>
        <v/>
      </c>
      <c r="W45" s="34"/>
    </row>
    <row r="46" spans="1:23" s="17" customFormat="1" ht="68.099999999999994"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f>'步驟1. 先填【114-1申請總表】第8列之B欄至CN欄'!CL48</f>
        <v>0</v>
      </c>
      <c r="P46" s="29">
        <f>'步驟1. 先填【114-1申請總表】第8列之B欄至CN欄'!CM48</f>
        <v>0</v>
      </c>
      <c r="Q46" s="29">
        <f>'步驟1. 先填【114-1申請總表】第8列之B欄至CN欄'!CO48</f>
        <v>0</v>
      </c>
      <c r="R46" s="29" t="str">
        <f>'步驟1. 先填【114-1申請總表】第8列之B欄至CN欄'!CP48</f>
        <v>7000021</v>
      </c>
      <c r="S46" s="29">
        <f>'步驟1. 先填【114-1申請總表】第8列之B欄至CN欄'!CN48</f>
        <v>0</v>
      </c>
      <c r="T46" s="16"/>
      <c r="U46" s="16"/>
      <c r="V46" s="31" t="str">
        <f>'步驟1. 先填【114-1申請總表】第8列之B欄至CN欄'!CZ48</f>
        <v/>
      </c>
      <c r="W46" s="34"/>
    </row>
    <row r="47" spans="1:23" s="17" customFormat="1" ht="68.099999999999994"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f>'步驟1. 先填【114-1申請總表】第8列之B欄至CN欄'!CL49</f>
        <v>0</v>
      </c>
      <c r="P47" s="29">
        <f>'步驟1. 先填【114-1申請總表】第8列之B欄至CN欄'!CM49</f>
        <v>0</v>
      </c>
      <c r="Q47" s="29">
        <f>'步驟1. 先填【114-1申請總表】第8列之B欄至CN欄'!CO49</f>
        <v>0</v>
      </c>
      <c r="R47" s="29" t="str">
        <f>'步驟1. 先填【114-1申請總表】第8列之B欄至CN欄'!CP49</f>
        <v>7000021</v>
      </c>
      <c r="S47" s="29">
        <f>'步驟1. 先填【114-1申請總表】第8列之B欄至CN欄'!CN49</f>
        <v>0</v>
      </c>
      <c r="T47" s="16"/>
      <c r="U47" s="16"/>
      <c r="V47" s="31" t="str">
        <f>'步驟1. 先填【114-1申請總表】第8列之B欄至CN欄'!CZ49</f>
        <v/>
      </c>
      <c r="W47" s="34"/>
    </row>
    <row r="48" spans="1:23" s="17" customFormat="1" ht="68.099999999999994"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f>'步驟1. 先填【114-1申請總表】第8列之B欄至CN欄'!CL50</f>
        <v>0</v>
      </c>
      <c r="P48" s="29">
        <f>'步驟1. 先填【114-1申請總表】第8列之B欄至CN欄'!CM50</f>
        <v>0</v>
      </c>
      <c r="Q48" s="29">
        <f>'步驟1. 先填【114-1申請總表】第8列之B欄至CN欄'!CO50</f>
        <v>0</v>
      </c>
      <c r="R48" s="29" t="str">
        <f>'步驟1. 先填【114-1申請總表】第8列之B欄至CN欄'!CP50</f>
        <v>7000021</v>
      </c>
      <c r="S48" s="29">
        <f>'步驟1. 先填【114-1申請總表】第8列之B欄至CN欄'!CN50</f>
        <v>0</v>
      </c>
      <c r="T48" s="16"/>
      <c r="U48" s="16"/>
      <c r="V48" s="31" t="str">
        <f>'步驟1. 先填【114-1申請總表】第8列之B欄至CN欄'!CZ50</f>
        <v/>
      </c>
      <c r="W48" s="34"/>
    </row>
    <row r="49" spans="1:23" s="17" customFormat="1" ht="68.099999999999994"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f>'步驟1. 先填【114-1申請總表】第8列之B欄至CN欄'!CL51</f>
        <v>0</v>
      </c>
      <c r="P49" s="29">
        <f>'步驟1. 先填【114-1申請總表】第8列之B欄至CN欄'!CM51</f>
        <v>0</v>
      </c>
      <c r="Q49" s="29">
        <f>'步驟1. 先填【114-1申請總表】第8列之B欄至CN欄'!CO51</f>
        <v>0</v>
      </c>
      <c r="R49" s="29" t="str">
        <f>'步驟1. 先填【114-1申請總表】第8列之B欄至CN欄'!CP51</f>
        <v>7000021</v>
      </c>
      <c r="S49" s="29">
        <f>'步驟1. 先填【114-1申請總表】第8列之B欄至CN欄'!CN51</f>
        <v>0</v>
      </c>
      <c r="T49" s="16"/>
      <c r="U49" s="16"/>
      <c r="V49" s="31" t="str">
        <f>'步驟1. 先填【114-1申請總表】第8列之B欄至CN欄'!CZ51</f>
        <v/>
      </c>
      <c r="W49" s="34"/>
    </row>
    <row r="50" spans="1:23" s="17" customFormat="1" ht="68.099999999999994"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f>'步驟1. 先填【114-1申請總表】第8列之B欄至CN欄'!CL52</f>
        <v>0</v>
      </c>
      <c r="P50" s="29">
        <f>'步驟1. 先填【114-1申請總表】第8列之B欄至CN欄'!CM52</f>
        <v>0</v>
      </c>
      <c r="Q50" s="29">
        <f>'步驟1. 先填【114-1申請總表】第8列之B欄至CN欄'!CO52</f>
        <v>0</v>
      </c>
      <c r="R50" s="29" t="str">
        <f>'步驟1. 先填【114-1申請總表】第8列之B欄至CN欄'!CP52</f>
        <v>7000021</v>
      </c>
      <c r="S50" s="29">
        <f>'步驟1. 先填【114-1申請總表】第8列之B欄至CN欄'!CN52</f>
        <v>0</v>
      </c>
      <c r="T50" s="16"/>
      <c r="U50" s="16"/>
      <c r="V50" s="31" t="str">
        <f>'步驟1. 先填【114-1申請總表】第8列之B欄至CN欄'!CZ52</f>
        <v/>
      </c>
      <c r="W50" s="34"/>
    </row>
    <row r="51" spans="1:23" s="17" customFormat="1" ht="68.099999999999994"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f>'步驟1. 先填【114-1申請總表】第8列之B欄至CN欄'!CL53</f>
        <v>0</v>
      </c>
      <c r="P51" s="29">
        <f>'步驟1. 先填【114-1申請總表】第8列之B欄至CN欄'!CM53</f>
        <v>0</v>
      </c>
      <c r="Q51" s="29">
        <f>'步驟1. 先填【114-1申請總表】第8列之B欄至CN欄'!CO53</f>
        <v>0</v>
      </c>
      <c r="R51" s="29" t="str">
        <f>'步驟1. 先填【114-1申請總表】第8列之B欄至CN欄'!CP53</f>
        <v>7000021</v>
      </c>
      <c r="S51" s="29">
        <f>'步驟1. 先填【114-1申請總表】第8列之B欄至CN欄'!CN53</f>
        <v>0</v>
      </c>
      <c r="T51" s="16"/>
      <c r="U51" s="16"/>
      <c r="V51" s="31" t="str">
        <f>'步驟1. 先填【114-1申請總表】第8列之B欄至CN欄'!CZ53</f>
        <v/>
      </c>
      <c r="W51" s="34"/>
    </row>
    <row r="52" spans="1:23" s="17" customFormat="1" ht="68.099999999999994"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f>'步驟1. 先填【114-1申請總表】第8列之B欄至CN欄'!CL54</f>
        <v>0</v>
      </c>
      <c r="P52" s="29">
        <f>'步驟1. 先填【114-1申請總表】第8列之B欄至CN欄'!CM54</f>
        <v>0</v>
      </c>
      <c r="Q52" s="29">
        <f>'步驟1. 先填【114-1申請總表】第8列之B欄至CN欄'!CO54</f>
        <v>0</v>
      </c>
      <c r="R52" s="29" t="str">
        <f>'步驟1. 先填【114-1申請總表】第8列之B欄至CN欄'!CP54</f>
        <v>7000021</v>
      </c>
      <c r="S52" s="29">
        <f>'步驟1. 先填【114-1申請總表】第8列之B欄至CN欄'!CN54</f>
        <v>0</v>
      </c>
      <c r="T52" s="16"/>
      <c r="U52" s="16"/>
      <c r="V52" s="31" t="str">
        <f>'步驟1. 先填【114-1申請總表】第8列之B欄至CN欄'!CZ54</f>
        <v/>
      </c>
      <c r="W52" s="34"/>
    </row>
    <row r="53" spans="1:23" s="17" customFormat="1" ht="68.099999999999994"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f>'步驟1. 先填【114-1申請總表】第8列之B欄至CN欄'!CL55</f>
        <v>0</v>
      </c>
      <c r="P53" s="29">
        <f>'步驟1. 先填【114-1申請總表】第8列之B欄至CN欄'!CM55</f>
        <v>0</v>
      </c>
      <c r="Q53" s="29">
        <f>'步驟1. 先填【114-1申請總表】第8列之B欄至CN欄'!CO55</f>
        <v>0</v>
      </c>
      <c r="R53" s="29" t="str">
        <f>'步驟1. 先填【114-1申請總表】第8列之B欄至CN欄'!CP55</f>
        <v>7000021</v>
      </c>
      <c r="S53" s="29">
        <f>'步驟1. 先填【114-1申請總表】第8列之B欄至CN欄'!CN55</f>
        <v>0</v>
      </c>
      <c r="T53" s="16"/>
      <c r="U53" s="16"/>
      <c r="V53" s="31" t="str">
        <f>'步驟1. 先填【114-1申請總表】第8列之B欄至CN欄'!CZ55</f>
        <v/>
      </c>
      <c r="W53" s="34"/>
    </row>
    <row r="54" spans="1:23" s="17" customFormat="1" ht="68.099999999999994"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f>'步驟1. 先填【114-1申請總表】第8列之B欄至CN欄'!CL56</f>
        <v>0</v>
      </c>
      <c r="P54" s="29">
        <f>'步驟1. 先填【114-1申請總表】第8列之B欄至CN欄'!CM56</f>
        <v>0</v>
      </c>
      <c r="Q54" s="29">
        <f>'步驟1. 先填【114-1申請總表】第8列之B欄至CN欄'!CO56</f>
        <v>0</v>
      </c>
      <c r="R54" s="29" t="str">
        <f>'步驟1. 先填【114-1申請總表】第8列之B欄至CN欄'!CP56</f>
        <v>7000021</v>
      </c>
      <c r="S54" s="29">
        <f>'步驟1. 先填【114-1申請總表】第8列之B欄至CN欄'!CN56</f>
        <v>0</v>
      </c>
      <c r="T54" s="16"/>
      <c r="U54" s="16"/>
      <c r="V54" s="31" t="str">
        <f>'步驟1. 先填【114-1申請總表】第8列之B欄至CN欄'!CZ56</f>
        <v/>
      </c>
      <c r="W54" s="34"/>
    </row>
    <row r="55" spans="1:23" s="17" customFormat="1" ht="68.099999999999994"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f>'步驟1. 先填【114-1申請總表】第8列之B欄至CN欄'!CL57</f>
        <v>0</v>
      </c>
      <c r="P55" s="29">
        <f>'步驟1. 先填【114-1申請總表】第8列之B欄至CN欄'!CM57</f>
        <v>0</v>
      </c>
      <c r="Q55" s="29">
        <f>'步驟1. 先填【114-1申請總表】第8列之B欄至CN欄'!CO57</f>
        <v>0</v>
      </c>
      <c r="R55" s="29" t="str">
        <f>'步驟1. 先填【114-1申請總表】第8列之B欄至CN欄'!CP57</f>
        <v>7000021</v>
      </c>
      <c r="S55" s="29">
        <f>'步驟1. 先填【114-1申請總表】第8列之B欄至CN欄'!CN57</f>
        <v>0</v>
      </c>
      <c r="T55" s="16"/>
      <c r="U55" s="16"/>
      <c r="V55" s="31" t="str">
        <f>'步驟1. 先填【114-1申請總表】第8列之B欄至CN欄'!CZ57</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T4:T5"/>
    <mergeCell ref="A4:A5"/>
    <mergeCell ref="B4:B5"/>
    <mergeCell ref="C4:C5"/>
    <mergeCell ref="D4:D5"/>
    <mergeCell ref="E4:E5"/>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S221"/>
  <sheetViews>
    <sheetView zoomScale="50" zoomScaleNormal="50" workbookViewId="0">
      <pane xSplit="7" ySplit="7" topLeftCell="H8" activePane="bottomRight" state="frozen"/>
      <selection pane="topRight" activeCell="H1" sqref="H1"/>
      <selection pane="bottomLeft" activeCell="A8" sqref="A8"/>
      <selection pane="bottomRight" activeCell="F9" sqref="F9"/>
    </sheetView>
  </sheetViews>
  <sheetFormatPr defaultColWidth="8.109375" defaultRowHeight="30" customHeight="1"/>
  <cols>
    <col min="1" max="1" width="31" style="65" customWidth="1"/>
    <col min="2" max="2" width="11.21875" style="65" customWidth="1"/>
    <col min="3" max="3" width="34.21875" style="65" customWidth="1"/>
    <col min="4" max="4" width="10.44140625" style="67" customWidth="1"/>
    <col min="5" max="5" width="13.44140625" style="67" customWidth="1"/>
    <col min="6" max="6" width="15.77734375" style="67" customWidth="1"/>
    <col min="7" max="7" width="21.109375" style="67" customWidth="1"/>
    <col min="8" max="8" width="17.6640625" style="67" customWidth="1"/>
    <col min="9" max="9" width="16.109375" style="67" customWidth="1"/>
    <col min="10" max="10" width="15.88671875" style="67" customWidth="1"/>
    <col min="11" max="11" width="15.21875" style="67" customWidth="1"/>
    <col min="12" max="12" width="18.88671875" style="67" customWidth="1"/>
    <col min="13" max="13" width="16.6640625" style="74" customWidth="1"/>
    <col min="14" max="14" width="14" style="67" customWidth="1"/>
    <col min="15" max="15" width="23.44140625" style="67" customWidth="1"/>
    <col min="16" max="16" width="25.6640625" style="65" customWidth="1"/>
    <col min="17" max="17" width="18.6640625" style="67" customWidth="1"/>
    <col min="18" max="18" width="18.6640625" style="68" customWidth="1"/>
    <col min="19" max="19" width="17.109375" style="67" customWidth="1"/>
    <col min="20" max="21" width="19.77734375" style="67" customWidth="1"/>
    <col min="22" max="22" width="15.44140625" style="67" customWidth="1"/>
    <col min="23" max="23" width="26.44140625" style="67" customWidth="1"/>
    <col min="24" max="24" width="17.44140625" style="67" customWidth="1"/>
    <col min="25" max="26" width="21" style="67" customWidth="1"/>
    <col min="27" max="27" width="17.33203125" style="67" customWidth="1"/>
    <col min="28" max="29" width="18.44140625" style="67" customWidth="1"/>
    <col min="30" max="30" width="21.6640625" style="67" customWidth="1"/>
    <col min="31" max="31" width="20.109375" style="67" customWidth="1"/>
    <col min="32" max="32" width="15.21875" style="67" customWidth="1"/>
    <col min="33" max="35" width="18.33203125" style="68" customWidth="1"/>
    <col min="36" max="38" width="18.33203125" style="67" customWidth="1"/>
    <col min="39" max="39" width="23.44140625" style="67" customWidth="1"/>
    <col min="40" max="40" width="20.77734375" style="67" customWidth="1"/>
    <col min="41" max="41" width="23.21875" style="67" customWidth="1"/>
    <col min="42" max="42" width="18.77734375" style="67" customWidth="1"/>
    <col min="43" max="43" width="30.109375" style="67" customWidth="1"/>
    <col min="44" max="49" width="11.33203125" style="69" customWidth="1"/>
    <col min="50" max="54" width="12.109375" style="70" customWidth="1"/>
    <col min="55" max="55" width="30" style="69" customWidth="1"/>
    <col min="56" max="56" width="19.44140625" style="69" customWidth="1"/>
    <col min="57" max="58" width="22.21875" style="116" customWidth="1"/>
    <col min="59" max="59" width="12.21875" style="116" customWidth="1"/>
    <col min="60" max="60" width="22.21875" style="116" customWidth="1"/>
    <col min="61" max="61" width="40.77734375" style="65" customWidth="1"/>
    <col min="62" max="62" width="19.88671875" style="65" customWidth="1"/>
    <col min="63" max="63" width="22.88671875" style="65" customWidth="1"/>
    <col min="64" max="64" width="25.77734375" style="65" customWidth="1"/>
    <col min="65" max="65" width="47.21875" style="65" customWidth="1"/>
    <col min="66" max="74" width="25.77734375" style="65" customWidth="1"/>
    <col min="75" max="76" width="23" style="65" customWidth="1"/>
    <col min="77" max="77" width="40.77734375" style="65" customWidth="1"/>
    <col min="78" max="79" width="24.77734375" style="65" customWidth="1"/>
    <col min="80" max="80" width="31.77734375" style="65" customWidth="1"/>
    <col min="81" max="81" width="21.21875" style="65" customWidth="1"/>
    <col min="82" max="82" width="24.77734375" style="65" customWidth="1"/>
    <col min="83" max="83" width="38.21875" style="65" customWidth="1"/>
    <col min="84" max="84" width="44.6640625" style="65" customWidth="1"/>
    <col min="85" max="85" width="32.109375" style="65" customWidth="1"/>
    <col min="86" max="86" width="29.33203125" style="65" customWidth="1"/>
    <col min="87" max="87" width="28.109375" style="65" customWidth="1"/>
    <col min="88" max="88" width="30.21875" style="65" customWidth="1"/>
    <col min="89" max="89" width="24.77734375" style="65" customWidth="1"/>
    <col min="90" max="91" width="12.6640625" style="67" customWidth="1"/>
    <col min="92" max="92" width="12.44140625" style="67" customWidth="1"/>
    <col min="93" max="93" width="12.6640625" style="68" customWidth="1"/>
    <col min="94" max="94" width="14.88671875" style="67" customWidth="1"/>
    <col min="95" max="96" width="13.88671875" style="73" customWidth="1"/>
    <col min="97" max="97" width="15" style="73" customWidth="1"/>
    <col min="98" max="103" width="13.88671875" style="73" customWidth="1"/>
    <col min="104" max="104" width="16.88671875" style="73" customWidth="1"/>
    <col min="105" max="105" width="14.6640625" style="71" hidden="1" customWidth="1"/>
    <col min="106" max="109" width="10.6640625" style="67" hidden="1" customWidth="1"/>
    <col min="110" max="110" width="14.109375" style="72" customWidth="1"/>
    <col min="111" max="118" width="14" style="73" customWidth="1"/>
    <col min="119" max="121" width="14" style="68" customWidth="1"/>
    <col min="122" max="128" width="10.6640625" style="68" hidden="1" customWidth="1"/>
    <col min="129" max="131" width="10.6640625" style="49" hidden="1" customWidth="1"/>
    <col min="132" max="132" width="12.6640625" style="49" hidden="1" customWidth="1"/>
    <col min="133" max="150" width="10.6640625" style="68" hidden="1" customWidth="1"/>
    <col min="151" max="153" width="11.21875" style="65" hidden="1" customWidth="1"/>
    <col min="154" max="157" width="12.6640625" style="71" hidden="1" customWidth="1"/>
    <col min="158" max="158" width="14.33203125" style="71" hidden="1" customWidth="1"/>
    <col min="159" max="159" width="15.109375" style="71" hidden="1" customWidth="1"/>
    <col min="160" max="165" width="12.6640625" style="71" hidden="1" customWidth="1"/>
    <col min="166" max="167" width="27.109375" style="71" hidden="1" customWidth="1"/>
    <col min="168" max="169" width="16.44140625" style="71" hidden="1" customWidth="1"/>
    <col min="170" max="175" width="12.6640625" style="71" hidden="1" customWidth="1"/>
    <col min="176" max="176" width="18.109375" style="71" hidden="1" customWidth="1"/>
    <col min="177" max="193" width="15" style="71" hidden="1" customWidth="1"/>
    <col min="194" max="196" width="12.6640625" style="71" hidden="1" customWidth="1"/>
    <col min="197" max="197" width="30.88671875" style="71" hidden="1" customWidth="1"/>
    <col min="198" max="198" width="12.6640625" style="71" hidden="1" customWidth="1"/>
    <col min="199" max="199" width="24.44140625" style="71" customWidth="1"/>
    <col min="200" max="200" width="18.21875" style="71" customWidth="1"/>
    <col min="201" max="201" width="22.109375" style="71" customWidth="1"/>
    <col min="202" max="16384" width="8.109375" style="65"/>
  </cols>
  <sheetData>
    <row r="1" spans="1:201" ht="54" customHeight="1">
      <c r="A1" s="579" t="s">
        <v>999</v>
      </c>
      <c r="B1" s="579"/>
      <c r="C1" s="580"/>
      <c r="D1" s="583" t="str">
        <f>'步驟1. 先填【114-1申請總表】第8列之B欄至CN欄'!D1:O1</f>
        <v xml:space="preserve">學校中文名稱:國立彰化師範大學
學校英文名稱: </v>
      </c>
      <c r="E1" s="584"/>
      <c r="F1" s="584"/>
      <c r="G1" s="584"/>
      <c r="H1" s="584"/>
      <c r="I1" s="584"/>
      <c r="J1" s="584"/>
      <c r="K1" s="584"/>
      <c r="L1" s="584"/>
      <c r="M1" s="584"/>
      <c r="N1" s="584"/>
      <c r="O1" s="584"/>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CL1" s="301"/>
      <c r="CM1" s="301"/>
      <c r="CN1" s="301"/>
      <c r="CO1" s="301"/>
      <c r="CP1" s="301"/>
      <c r="CQ1" s="301"/>
      <c r="CR1" s="301"/>
      <c r="CS1" s="301"/>
      <c r="CT1" s="301"/>
      <c r="CU1" s="301"/>
      <c r="CV1" s="301"/>
      <c r="CW1" s="301"/>
      <c r="CX1" s="301"/>
      <c r="CY1" s="301"/>
      <c r="CZ1" s="301"/>
      <c r="DA1" s="331"/>
      <c r="DB1" s="331"/>
      <c r="DC1" s="331"/>
      <c r="DD1" s="331"/>
      <c r="DE1" s="331"/>
      <c r="DF1" s="331"/>
      <c r="DG1" s="331"/>
      <c r="DH1" s="331"/>
      <c r="DI1" s="331"/>
      <c r="DJ1" s="331"/>
      <c r="DK1" s="331"/>
      <c r="DL1" s="331"/>
      <c r="DM1" s="331"/>
      <c r="DN1" s="331"/>
      <c r="DO1" s="331"/>
      <c r="DP1" s="331"/>
      <c r="DQ1" s="331"/>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585" t="s">
        <v>1058</v>
      </c>
      <c r="GR1" s="585"/>
      <c r="GS1" s="585"/>
    </row>
    <row r="2" spans="1:201" ht="28.2" customHeight="1">
      <c r="A2" s="579"/>
      <c r="B2" s="579"/>
      <c r="C2" s="580"/>
      <c r="D2" s="586" t="s">
        <v>1192</v>
      </c>
      <c r="E2" s="587"/>
      <c r="F2" s="587"/>
      <c r="G2" s="587"/>
      <c r="H2" s="587"/>
      <c r="I2" s="587"/>
      <c r="J2" s="587"/>
      <c r="K2" s="587"/>
      <c r="L2" s="587"/>
      <c r="M2" s="587"/>
      <c r="N2" s="587"/>
      <c r="O2" s="587"/>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Y2" s="49" t="s">
        <v>493</v>
      </c>
      <c r="CC2" s="49" t="s">
        <v>178</v>
      </c>
      <c r="CG2" s="49" t="s">
        <v>179</v>
      </c>
      <c r="CL2" s="349"/>
      <c r="CM2" s="349"/>
      <c r="CN2" s="349"/>
      <c r="CO2" s="349"/>
      <c r="CP2" s="349"/>
      <c r="CQ2" s="349"/>
      <c r="CR2" s="349"/>
      <c r="CS2" s="349"/>
      <c r="CT2" s="349"/>
      <c r="CU2" s="349"/>
      <c r="CV2" s="349"/>
      <c r="CW2" s="349"/>
      <c r="CX2" s="349"/>
      <c r="CY2" s="349"/>
      <c r="CZ2" s="349"/>
      <c r="DA2" s="331"/>
      <c r="DB2" s="331"/>
      <c r="DC2" s="331"/>
      <c r="DD2" s="331"/>
      <c r="DE2" s="331"/>
      <c r="DF2" s="331"/>
      <c r="DG2" s="331"/>
      <c r="DH2" s="331"/>
      <c r="DI2" s="331"/>
      <c r="DJ2" s="331"/>
      <c r="DK2" s="331"/>
      <c r="DL2" s="331"/>
      <c r="DM2" s="331"/>
      <c r="DN2" s="331"/>
      <c r="DO2" s="331"/>
      <c r="DP2" s="331"/>
      <c r="DQ2" s="331"/>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585"/>
      <c r="GR2" s="585"/>
      <c r="GS2" s="585"/>
    </row>
    <row r="3" spans="1:201" ht="28.2" customHeight="1">
      <c r="A3" s="579"/>
      <c r="B3" s="579"/>
      <c r="C3" s="580"/>
      <c r="D3" s="588" t="s">
        <v>1178</v>
      </c>
      <c r="E3" s="589"/>
      <c r="F3" s="589"/>
      <c r="G3" s="589"/>
      <c r="H3" s="589"/>
      <c r="I3" s="589"/>
      <c r="J3" s="589"/>
      <c r="K3" s="589"/>
      <c r="L3" s="589"/>
      <c r="M3" s="589"/>
      <c r="N3" s="589"/>
      <c r="O3" s="589"/>
      <c r="P3" s="208"/>
      <c r="Q3" s="209"/>
      <c r="R3" s="209"/>
      <c r="S3" s="209"/>
      <c r="T3" s="209"/>
      <c r="U3" s="209"/>
      <c r="V3" s="209"/>
      <c r="W3" s="209"/>
      <c r="X3" s="209"/>
      <c r="Y3" s="209"/>
      <c r="Z3" s="209"/>
      <c r="AA3" s="209"/>
      <c r="AB3" s="209"/>
      <c r="AC3" s="209"/>
      <c r="AD3" s="209"/>
      <c r="AE3" s="209"/>
      <c r="AF3" s="210" t="s">
        <v>498</v>
      </c>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8"/>
      <c r="BJ3" s="208"/>
      <c r="BK3" s="208"/>
      <c r="BL3" s="208"/>
      <c r="BM3" s="208"/>
      <c r="BN3" s="208"/>
      <c r="BO3" s="208"/>
      <c r="BP3" s="208"/>
      <c r="BQ3" s="208"/>
      <c r="BR3" s="208"/>
      <c r="BS3" s="208"/>
      <c r="BT3" s="208"/>
      <c r="BU3" s="208"/>
      <c r="BV3" s="208"/>
      <c r="BW3" s="208"/>
      <c r="BX3" s="208"/>
      <c r="BY3" s="132" t="s">
        <v>180</v>
      </c>
      <c r="BZ3" s="208"/>
      <c r="CA3" s="208"/>
      <c r="CB3" s="208"/>
      <c r="CC3" s="132" t="s">
        <v>181</v>
      </c>
      <c r="CD3" s="208"/>
      <c r="CE3" s="208"/>
      <c r="CF3" s="208"/>
      <c r="CG3" s="132" t="s">
        <v>182</v>
      </c>
      <c r="CH3" s="208"/>
      <c r="CI3" s="208"/>
      <c r="CJ3" s="208"/>
      <c r="CK3" s="208"/>
      <c r="CL3" s="347"/>
      <c r="CM3" s="347"/>
      <c r="CN3" s="347"/>
      <c r="CO3" s="347"/>
      <c r="CP3" s="347"/>
      <c r="CQ3" s="347"/>
      <c r="CR3" s="347"/>
      <c r="CS3" s="347"/>
      <c r="CT3" s="347"/>
      <c r="CU3" s="347"/>
      <c r="CV3" s="347"/>
      <c r="CW3" s="347"/>
      <c r="CX3" s="347"/>
      <c r="CY3" s="347"/>
      <c r="CZ3" s="348"/>
      <c r="DA3" s="209"/>
      <c r="DB3" s="209"/>
      <c r="DC3" s="209"/>
      <c r="DD3" s="209"/>
      <c r="DE3" s="209"/>
      <c r="DF3" s="209"/>
      <c r="DG3" s="209"/>
      <c r="DH3" s="209"/>
      <c r="DI3" s="209"/>
      <c r="DJ3" s="209"/>
      <c r="DK3" s="209"/>
      <c r="DL3" s="209"/>
      <c r="DM3" s="209"/>
      <c r="DN3" s="209"/>
      <c r="DO3" s="209"/>
      <c r="DP3" s="209"/>
      <c r="DQ3" s="209"/>
      <c r="DR3" s="210"/>
      <c r="DS3" s="210"/>
      <c r="DT3" s="210"/>
      <c r="DU3" s="210"/>
      <c r="DV3" s="210"/>
      <c r="DW3" s="210"/>
      <c r="DX3" s="210"/>
      <c r="DY3" s="132"/>
      <c r="DZ3" s="132"/>
      <c r="EA3" s="132"/>
      <c r="EB3" s="132"/>
      <c r="EC3" s="210"/>
      <c r="ED3" s="211"/>
      <c r="EE3" s="211"/>
      <c r="EF3" s="211"/>
      <c r="EG3" s="211"/>
      <c r="EH3" s="211"/>
      <c r="EI3" s="211"/>
      <c r="EJ3" s="211"/>
      <c r="EK3" s="211"/>
      <c r="EL3" s="211"/>
      <c r="EM3" s="211"/>
      <c r="EN3" s="211"/>
      <c r="EO3" s="211"/>
      <c r="EP3" s="211"/>
      <c r="EQ3" s="211"/>
      <c r="ER3" s="211"/>
      <c r="ES3" s="211"/>
      <c r="ET3" s="211"/>
      <c r="EU3" s="208"/>
      <c r="EV3" s="208"/>
      <c r="EW3" s="208"/>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c r="GC3" s="209"/>
      <c r="GD3" s="209"/>
      <c r="GE3" s="209"/>
      <c r="GF3" s="209"/>
      <c r="GG3" s="209"/>
      <c r="GH3" s="209"/>
      <c r="GI3" s="209"/>
      <c r="GJ3" s="209"/>
      <c r="GK3" s="209"/>
      <c r="GL3" s="209"/>
      <c r="GM3" s="209"/>
      <c r="GN3" s="209"/>
      <c r="GO3" s="209"/>
      <c r="GP3" s="209"/>
      <c r="GQ3" s="585"/>
      <c r="GR3" s="585"/>
      <c r="GS3" s="585"/>
    </row>
    <row r="4" spans="1:201" s="66" customFormat="1" ht="62.4" customHeight="1">
      <c r="A4" s="581"/>
      <c r="B4" s="581"/>
      <c r="C4" s="582"/>
      <c r="D4" s="590" t="s">
        <v>992</v>
      </c>
      <c r="E4" s="591"/>
      <c r="F4" s="591"/>
      <c r="G4" s="591"/>
      <c r="H4" s="591"/>
      <c r="I4" s="591"/>
      <c r="J4" s="591"/>
      <c r="K4" s="591"/>
      <c r="L4" s="591"/>
      <c r="M4" s="591"/>
      <c r="N4" s="591"/>
      <c r="O4" s="591"/>
      <c r="P4" s="212"/>
      <c r="Q4" s="213"/>
      <c r="R4" s="213"/>
      <c r="S4" s="213"/>
      <c r="T4" s="213"/>
      <c r="U4" s="213"/>
      <c r="V4" s="213"/>
      <c r="W4" s="213"/>
      <c r="X4" s="213"/>
      <c r="Y4" s="213"/>
      <c r="Z4" s="213"/>
      <c r="AA4" s="213"/>
      <c r="AB4" s="213"/>
      <c r="AC4" s="213"/>
      <c r="AD4" s="213"/>
      <c r="AE4" s="213"/>
      <c r="AF4" s="214" t="s">
        <v>499</v>
      </c>
      <c r="AG4" s="213"/>
      <c r="AH4" s="213"/>
      <c r="AI4" s="213"/>
      <c r="AJ4" s="213"/>
      <c r="AK4" s="213"/>
      <c r="AL4" s="213"/>
      <c r="AM4" s="213"/>
      <c r="AN4" s="213"/>
      <c r="AO4" s="213"/>
      <c r="AP4" s="213"/>
      <c r="AQ4" s="213"/>
      <c r="AR4" s="213"/>
      <c r="AS4" s="213"/>
      <c r="AT4" s="213"/>
      <c r="AU4" s="213"/>
      <c r="AV4" s="213"/>
      <c r="AW4" s="213"/>
      <c r="AX4" s="213"/>
      <c r="AY4" s="213"/>
      <c r="AZ4" s="213"/>
      <c r="BA4" s="213"/>
      <c r="BB4" s="215"/>
      <c r="BC4" s="592" t="s">
        <v>184</v>
      </c>
      <c r="BD4" s="592"/>
      <c r="BE4" s="592"/>
      <c r="BF4" s="592"/>
      <c r="BG4" s="592"/>
      <c r="BH4" s="592"/>
      <c r="BI4" s="593" t="s">
        <v>993</v>
      </c>
      <c r="BJ4" s="593"/>
      <c r="BK4" s="593"/>
      <c r="BL4" s="593"/>
      <c r="BM4" s="593"/>
      <c r="BN4" s="593"/>
      <c r="BO4" s="593"/>
      <c r="BP4" s="593"/>
      <c r="BQ4" s="593"/>
      <c r="BR4" s="593"/>
      <c r="BS4" s="593"/>
      <c r="BT4" s="593"/>
      <c r="BU4" s="593"/>
      <c r="BV4" s="593"/>
      <c r="BW4" s="594" t="s">
        <v>994</v>
      </c>
      <c r="BX4" s="594"/>
      <c r="BY4" s="594"/>
      <c r="BZ4" s="594"/>
      <c r="CA4" s="594"/>
      <c r="CB4" s="594"/>
      <c r="CC4" s="594"/>
      <c r="CD4" s="594"/>
      <c r="CE4" s="594"/>
      <c r="CF4" s="594"/>
      <c r="CG4" s="594"/>
      <c r="CH4" s="594"/>
      <c r="CI4" s="594"/>
      <c r="CJ4" s="594"/>
      <c r="CK4" s="594"/>
      <c r="CL4" s="302"/>
      <c r="CM4" s="303"/>
      <c r="CN4" s="303"/>
      <c r="CO4" s="571" t="s">
        <v>183</v>
      </c>
      <c r="CP4" s="572"/>
      <c r="CQ4" s="572"/>
      <c r="CR4" s="572"/>
      <c r="CS4" s="572"/>
      <c r="CT4" s="572"/>
      <c r="CU4" s="572"/>
      <c r="CV4" s="572"/>
      <c r="CW4" s="572"/>
      <c r="CX4" s="572"/>
      <c r="CY4" s="572"/>
      <c r="CZ4" s="573"/>
      <c r="DA4" s="332" t="s">
        <v>185</v>
      </c>
      <c r="DB4" s="333"/>
      <c r="DC4" s="333"/>
      <c r="DD4" s="333"/>
      <c r="DE4" s="334"/>
      <c r="DF4" s="571" t="s">
        <v>951</v>
      </c>
      <c r="DG4" s="572"/>
      <c r="DH4" s="572"/>
      <c r="DI4" s="572"/>
      <c r="DJ4" s="572"/>
      <c r="DK4" s="572"/>
      <c r="DL4" s="572"/>
      <c r="DM4" s="572"/>
      <c r="DN4" s="572"/>
      <c r="DO4" s="572"/>
      <c r="DP4" s="572"/>
      <c r="DQ4" s="573"/>
      <c r="DR4" s="216"/>
      <c r="DS4" s="216"/>
      <c r="DT4" s="216"/>
      <c r="DU4" s="216"/>
      <c r="DV4" s="216"/>
      <c r="DW4" s="216"/>
      <c r="DX4" s="216"/>
      <c r="DY4" s="217"/>
      <c r="DZ4" s="217"/>
      <c r="EA4" s="217"/>
      <c r="EB4" s="217"/>
      <c r="EC4" s="212"/>
      <c r="ED4" s="212"/>
      <c r="EE4" s="218"/>
      <c r="EF4" s="212"/>
      <c r="EG4" s="219"/>
      <c r="EH4" s="219"/>
      <c r="EI4" s="219"/>
      <c r="EJ4" s="219"/>
      <c r="EK4" s="219"/>
      <c r="EL4" s="219"/>
      <c r="EM4" s="219"/>
      <c r="EN4" s="219"/>
      <c r="EO4" s="219"/>
      <c r="EP4" s="219"/>
      <c r="EQ4" s="219"/>
      <c r="ER4" s="219"/>
      <c r="ES4" s="219"/>
      <c r="ET4" s="219"/>
      <c r="EU4" s="219"/>
      <c r="EV4" s="219"/>
      <c r="EW4" s="212"/>
      <c r="EX4" s="304" t="s">
        <v>437</v>
      </c>
      <c r="EY4" s="305"/>
      <c r="EZ4" s="305"/>
      <c r="FA4" s="305"/>
      <c r="FB4" s="305"/>
      <c r="FC4" s="305"/>
      <c r="FD4" s="305"/>
      <c r="FE4" s="305"/>
      <c r="FF4" s="305"/>
      <c r="FG4" s="305"/>
      <c r="FH4" s="305"/>
      <c r="FI4" s="305"/>
      <c r="FJ4" s="305"/>
      <c r="FK4" s="305"/>
      <c r="FL4" s="305"/>
      <c r="FM4" s="306"/>
      <c r="FN4" s="310" t="s">
        <v>438</v>
      </c>
      <c r="FO4" s="311"/>
      <c r="FP4" s="311"/>
      <c r="FQ4" s="311"/>
      <c r="FR4" s="311"/>
      <c r="FS4" s="311"/>
      <c r="FT4" s="311"/>
      <c r="FU4" s="311"/>
      <c r="FV4" s="311"/>
      <c r="FW4" s="311"/>
      <c r="FX4" s="311"/>
      <c r="FY4" s="311"/>
      <c r="FZ4" s="311"/>
      <c r="GA4" s="311"/>
      <c r="GB4" s="311"/>
      <c r="GC4" s="311"/>
      <c r="GD4" s="311"/>
      <c r="GE4" s="311"/>
      <c r="GF4" s="311"/>
      <c r="GG4" s="311"/>
      <c r="GH4" s="311"/>
      <c r="GI4" s="311"/>
      <c r="GJ4" s="311"/>
      <c r="GK4" s="311"/>
      <c r="GL4" s="311"/>
      <c r="GM4" s="311"/>
      <c r="GN4" s="311"/>
      <c r="GO4" s="311"/>
      <c r="GP4" s="311"/>
      <c r="GQ4" s="574" t="s">
        <v>1130</v>
      </c>
      <c r="GR4" s="574"/>
      <c r="GS4" s="574"/>
    </row>
    <row r="5" spans="1:201" ht="71.400000000000006" customHeight="1">
      <c r="A5" s="575" t="s">
        <v>187</v>
      </c>
      <c r="B5" s="576" t="s">
        <v>188</v>
      </c>
      <c r="C5" s="577" t="s">
        <v>857</v>
      </c>
      <c r="D5" s="578" t="s">
        <v>856</v>
      </c>
      <c r="E5" s="561" t="s">
        <v>991</v>
      </c>
      <c r="F5" s="561" t="s">
        <v>1116</v>
      </c>
      <c r="G5" s="561" t="s">
        <v>439</v>
      </c>
      <c r="H5" s="561" t="s">
        <v>1117</v>
      </c>
      <c r="I5" s="561" t="s">
        <v>1118</v>
      </c>
      <c r="J5" s="561" t="s">
        <v>1119</v>
      </c>
      <c r="K5" s="561" t="s">
        <v>990</v>
      </c>
      <c r="L5" s="561" t="s">
        <v>873</v>
      </c>
      <c r="M5" s="568" t="s">
        <v>1120</v>
      </c>
      <c r="N5" s="561" t="s">
        <v>989</v>
      </c>
      <c r="O5" s="561" t="s">
        <v>1028</v>
      </c>
      <c r="P5" s="595" t="s">
        <v>988</v>
      </c>
      <c r="Q5" s="598" t="s">
        <v>190</v>
      </c>
      <c r="R5" s="598"/>
      <c r="S5" s="562" t="s">
        <v>436</v>
      </c>
      <c r="T5" s="562" t="s">
        <v>191</v>
      </c>
      <c r="U5" s="562" t="s">
        <v>192</v>
      </c>
      <c r="V5" s="562" t="s">
        <v>193</v>
      </c>
      <c r="W5" s="563" t="s">
        <v>987</v>
      </c>
      <c r="X5" s="558" t="s">
        <v>984</v>
      </c>
      <c r="Y5" s="564" t="s">
        <v>686</v>
      </c>
      <c r="Z5" s="564" t="s">
        <v>687</v>
      </c>
      <c r="AA5" s="564" t="s">
        <v>440</v>
      </c>
      <c r="AB5" s="558" t="s">
        <v>872</v>
      </c>
      <c r="AC5" s="558" t="s">
        <v>889</v>
      </c>
      <c r="AD5" s="558" t="s">
        <v>985</v>
      </c>
      <c r="AE5" s="558" t="s">
        <v>907</v>
      </c>
      <c r="AF5" s="559" t="s">
        <v>986</v>
      </c>
      <c r="AG5" s="560" t="s">
        <v>979</v>
      </c>
      <c r="AH5" s="560"/>
      <c r="AI5" s="560"/>
      <c r="AJ5" s="560"/>
      <c r="AK5" s="560"/>
      <c r="AL5" s="560"/>
      <c r="AM5" s="560"/>
      <c r="AN5" s="554" t="s">
        <v>980</v>
      </c>
      <c r="AO5" s="554" t="s">
        <v>981</v>
      </c>
      <c r="AP5" s="554" t="s">
        <v>982</v>
      </c>
      <c r="AQ5" s="554" t="s">
        <v>983</v>
      </c>
      <c r="AR5" s="515" t="s">
        <v>1122</v>
      </c>
      <c r="AS5" s="515"/>
      <c r="AT5" s="515"/>
      <c r="AU5" s="515"/>
      <c r="AV5" s="515"/>
      <c r="AW5" s="515"/>
      <c r="AX5" s="557" t="s">
        <v>1121</v>
      </c>
      <c r="AY5" s="557"/>
      <c r="AZ5" s="557"/>
      <c r="BA5" s="557"/>
      <c r="BB5" s="557"/>
      <c r="BC5" s="510" t="s">
        <v>1123</v>
      </c>
      <c r="BD5" s="510"/>
      <c r="BE5" s="511" t="s">
        <v>1124</v>
      </c>
      <c r="BF5" s="511"/>
      <c r="BG5" s="511"/>
      <c r="BH5" s="511"/>
      <c r="BI5" s="512" t="s">
        <v>998</v>
      </c>
      <c r="BJ5" s="512"/>
      <c r="BK5" s="512"/>
      <c r="BL5" s="512"/>
      <c r="BM5" s="512"/>
      <c r="BN5" s="513" t="s">
        <v>996</v>
      </c>
      <c r="BO5" s="513"/>
      <c r="BP5" s="513"/>
      <c r="BQ5" s="513"/>
      <c r="BR5" s="513"/>
      <c r="BS5" s="512" t="s">
        <v>997</v>
      </c>
      <c r="BT5" s="512"/>
      <c r="BU5" s="512"/>
      <c r="BV5" s="512"/>
      <c r="BW5" s="481" t="s">
        <v>1167</v>
      </c>
      <c r="BX5" s="481"/>
      <c r="BY5" s="481"/>
      <c r="BZ5" s="481"/>
      <c r="CA5" s="481"/>
      <c r="CB5" s="481"/>
      <c r="CC5" s="481"/>
      <c r="CD5" s="481"/>
      <c r="CE5" s="481"/>
      <c r="CF5" s="481"/>
      <c r="CG5" s="481"/>
      <c r="CH5" s="481"/>
      <c r="CI5" s="481"/>
      <c r="CJ5" s="481"/>
      <c r="CK5" s="481"/>
      <c r="CL5" s="526" t="s">
        <v>995</v>
      </c>
      <c r="CM5" s="527"/>
      <c r="CN5" s="527"/>
      <c r="CO5" s="527"/>
      <c r="CP5" s="528"/>
      <c r="CQ5" s="529" t="s">
        <v>189</v>
      </c>
      <c r="CR5" s="530"/>
      <c r="CS5" s="530"/>
      <c r="CT5" s="530"/>
      <c r="CU5" s="530"/>
      <c r="CV5" s="530"/>
      <c r="CW5" s="530"/>
      <c r="CX5" s="530"/>
      <c r="CY5" s="530"/>
      <c r="CZ5" s="531"/>
      <c r="DA5" s="532" t="s">
        <v>196</v>
      </c>
      <c r="DB5" s="535" t="s">
        <v>197</v>
      </c>
      <c r="DC5" s="535" t="s">
        <v>450</v>
      </c>
      <c r="DD5" s="535" t="s">
        <v>198</v>
      </c>
      <c r="DE5" s="522" t="s">
        <v>199</v>
      </c>
      <c r="DF5" s="525" t="s">
        <v>958</v>
      </c>
      <c r="DG5" s="494" t="s">
        <v>954</v>
      </c>
      <c r="DH5" s="495"/>
      <c r="DI5" s="496"/>
      <c r="DJ5" s="494" t="s">
        <v>955</v>
      </c>
      <c r="DK5" s="496"/>
      <c r="DL5" s="497" t="s">
        <v>956</v>
      </c>
      <c r="DM5" s="498"/>
      <c r="DN5" s="499"/>
      <c r="DO5" s="497" t="s">
        <v>957</v>
      </c>
      <c r="DP5" s="498"/>
      <c r="DQ5" s="499"/>
      <c r="DR5" s="335" t="s">
        <v>200</v>
      </c>
      <c r="DS5" s="336"/>
      <c r="DT5" s="336"/>
      <c r="DU5" s="336"/>
      <c r="DV5" s="336"/>
      <c r="DW5" s="336"/>
      <c r="DX5" s="336"/>
      <c r="DY5" s="336"/>
      <c r="DZ5" s="336"/>
      <c r="EA5" s="336"/>
      <c r="EB5" s="337"/>
      <c r="EC5" s="338" t="s">
        <v>186</v>
      </c>
      <c r="ED5" s="339"/>
      <c r="EE5" s="339"/>
      <c r="EF5" s="339"/>
      <c r="EG5" s="339"/>
      <c r="EH5" s="339"/>
      <c r="EI5" s="339"/>
      <c r="EJ5" s="339"/>
      <c r="EK5" s="339"/>
      <c r="EL5" s="339"/>
      <c r="EM5" s="339"/>
      <c r="EN5" s="339"/>
      <c r="EO5" s="339"/>
      <c r="EP5" s="339"/>
      <c r="EQ5" s="339"/>
      <c r="ER5" s="339"/>
      <c r="ES5" s="339"/>
      <c r="ET5" s="340"/>
      <c r="EU5" s="341"/>
      <c r="EV5" s="342"/>
      <c r="EW5" s="343"/>
      <c r="EX5" s="307"/>
      <c r="EY5" s="308"/>
      <c r="EZ5" s="308"/>
      <c r="FA5" s="308"/>
      <c r="FB5" s="308"/>
      <c r="FC5" s="308"/>
      <c r="FD5" s="308"/>
      <c r="FE5" s="308"/>
      <c r="FF5" s="308"/>
      <c r="FG5" s="308"/>
      <c r="FH5" s="308"/>
      <c r="FI5" s="308"/>
      <c r="FJ5" s="308"/>
      <c r="FK5" s="308"/>
      <c r="FL5" s="308"/>
      <c r="FM5" s="309"/>
      <c r="FN5" s="313" t="s">
        <v>441</v>
      </c>
      <c r="FO5" s="314"/>
      <c r="FP5" s="314"/>
      <c r="FQ5" s="315"/>
      <c r="FR5" s="316" t="s">
        <v>442</v>
      </c>
      <c r="FS5" s="317"/>
      <c r="FT5" s="220" t="s">
        <v>194</v>
      </c>
      <c r="FU5" s="328" t="s">
        <v>685</v>
      </c>
      <c r="FV5" s="316" t="s">
        <v>443</v>
      </c>
      <c r="FW5" s="318"/>
      <c r="FX5" s="317"/>
      <c r="FY5" s="310" t="s">
        <v>444</v>
      </c>
      <c r="FZ5" s="311"/>
      <c r="GA5" s="311"/>
      <c r="GB5" s="311"/>
      <c r="GC5" s="312"/>
      <c r="GD5" s="316" t="s">
        <v>445</v>
      </c>
      <c r="GE5" s="318"/>
      <c r="GF5" s="318"/>
      <c r="GG5" s="318"/>
      <c r="GH5" s="318"/>
      <c r="GI5" s="317"/>
      <c r="GJ5" s="316" t="s">
        <v>684</v>
      </c>
      <c r="GK5" s="317"/>
      <c r="GL5" s="319" t="s">
        <v>446</v>
      </c>
      <c r="GM5" s="320"/>
      <c r="GN5" s="321" t="s">
        <v>447</v>
      </c>
      <c r="GO5" s="321" t="s">
        <v>448</v>
      </c>
      <c r="GP5" s="344" t="s">
        <v>449</v>
      </c>
      <c r="GQ5" s="492" t="s">
        <v>952</v>
      </c>
      <c r="GR5" s="493" t="s">
        <v>195</v>
      </c>
      <c r="GS5" s="493" t="s">
        <v>953</v>
      </c>
    </row>
    <row r="6" spans="1:201" ht="60.6" customHeight="1">
      <c r="A6" s="575"/>
      <c r="B6" s="576"/>
      <c r="C6" s="577"/>
      <c r="D6" s="578"/>
      <c r="E6" s="561"/>
      <c r="F6" s="561"/>
      <c r="G6" s="561"/>
      <c r="H6" s="561"/>
      <c r="I6" s="561"/>
      <c r="J6" s="561"/>
      <c r="K6" s="561"/>
      <c r="L6" s="561"/>
      <c r="M6" s="568"/>
      <c r="N6" s="561"/>
      <c r="O6" s="561"/>
      <c r="P6" s="596"/>
      <c r="Q6" s="569" t="s">
        <v>500</v>
      </c>
      <c r="R6" s="570" t="s">
        <v>304</v>
      </c>
      <c r="S6" s="562"/>
      <c r="T6" s="562"/>
      <c r="U6" s="562"/>
      <c r="V6" s="562"/>
      <c r="W6" s="563"/>
      <c r="X6" s="558"/>
      <c r="Y6" s="565"/>
      <c r="Z6" s="565"/>
      <c r="AA6" s="565"/>
      <c r="AB6" s="558"/>
      <c r="AC6" s="558"/>
      <c r="AD6" s="558"/>
      <c r="AE6" s="558"/>
      <c r="AF6" s="559"/>
      <c r="AG6" s="567" t="s">
        <v>212</v>
      </c>
      <c r="AH6" s="567" t="s">
        <v>213</v>
      </c>
      <c r="AI6" s="567" t="s">
        <v>214</v>
      </c>
      <c r="AJ6" s="561" t="s">
        <v>215</v>
      </c>
      <c r="AK6" s="561" t="s">
        <v>216</v>
      </c>
      <c r="AL6" s="561" t="s">
        <v>217</v>
      </c>
      <c r="AM6" s="561" t="s">
        <v>218</v>
      </c>
      <c r="AN6" s="555"/>
      <c r="AO6" s="555"/>
      <c r="AP6" s="555"/>
      <c r="AQ6" s="555"/>
      <c r="AR6" s="514" t="s">
        <v>219</v>
      </c>
      <c r="AS6" s="514" t="s">
        <v>220</v>
      </c>
      <c r="AT6" s="514" t="s">
        <v>221</v>
      </c>
      <c r="AU6" s="514" t="s">
        <v>222</v>
      </c>
      <c r="AV6" s="514" t="s">
        <v>223</v>
      </c>
      <c r="AW6" s="515" t="s">
        <v>224</v>
      </c>
      <c r="AX6" s="516" t="s">
        <v>974</v>
      </c>
      <c r="AY6" s="516" t="s">
        <v>975</v>
      </c>
      <c r="AZ6" s="517" t="s">
        <v>976</v>
      </c>
      <c r="BA6" s="518" t="s">
        <v>977</v>
      </c>
      <c r="BB6" s="516" t="s">
        <v>978</v>
      </c>
      <c r="BC6" s="510"/>
      <c r="BD6" s="510"/>
      <c r="BE6" s="511"/>
      <c r="BF6" s="511"/>
      <c r="BG6" s="511"/>
      <c r="BH6" s="511"/>
      <c r="BI6" s="519" t="s">
        <v>967</v>
      </c>
      <c r="BJ6" s="485" t="s">
        <v>168</v>
      </c>
      <c r="BK6" s="485" t="s">
        <v>169</v>
      </c>
      <c r="BL6" s="485" t="s">
        <v>966</v>
      </c>
      <c r="BM6" s="519" t="s">
        <v>1036</v>
      </c>
      <c r="BN6" s="482" t="s">
        <v>170</v>
      </c>
      <c r="BO6" s="483" t="s">
        <v>171</v>
      </c>
      <c r="BP6" s="483" t="s">
        <v>963</v>
      </c>
      <c r="BQ6" s="484" t="s">
        <v>172</v>
      </c>
      <c r="BR6" s="482" t="s">
        <v>174</v>
      </c>
      <c r="BS6" s="485" t="s">
        <v>964</v>
      </c>
      <c r="BT6" s="485" t="s">
        <v>175</v>
      </c>
      <c r="BU6" s="485" t="s">
        <v>173</v>
      </c>
      <c r="BV6" s="485" t="s">
        <v>965</v>
      </c>
      <c r="BW6" s="486" t="s">
        <v>1125</v>
      </c>
      <c r="BX6" s="487"/>
      <c r="BY6" s="490" t="s">
        <v>1168</v>
      </c>
      <c r="BZ6" s="486" t="s">
        <v>1126</v>
      </c>
      <c r="CA6" s="487"/>
      <c r="CB6" s="490" t="s">
        <v>1035</v>
      </c>
      <c r="CC6" s="486" t="s">
        <v>1127</v>
      </c>
      <c r="CD6" s="487"/>
      <c r="CE6" s="490" t="s">
        <v>1128</v>
      </c>
      <c r="CF6" s="490" t="s">
        <v>1129</v>
      </c>
      <c r="CG6" s="490" t="s">
        <v>962</v>
      </c>
      <c r="CH6" s="486" t="s">
        <v>1034</v>
      </c>
      <c r="CI6" s="487"/>
      <c r="CJ6" s="486" t="s">
        <v>1033</v>
      </c>
      <c r="CK6" s="487"/>
      <c r="CL6" s="542" t="s">
        <v>959</v>
      </c>
      <c r="CM6" s="544" t="s">
        <v>960</v>
      </c>
      <c r="CN6" s="546" t="s">
        <v>961</v>
      </c>
      <c r="CO6" s="536" t="s">
        <v>201</v>
      </c>
      <c r="CP6" s="538" t="s">
        <v>303</v>
      </c>
      <c r="CQ6" s="540" t="s">
        <v>202</v>
      </c>
      <c r="CR6" s="540" t="s">
        <v>203</v>
      </c>
      <c r="CS6" s="550" t="s">
        <v>204</v>
      </c>
      <c r="CT6" s="550" t="s">
        <v>205</v>
      </c>
      <c r="CU6" s="550" t="s">
        <v>206</v>
      </c>
      <c r="CV6" s="550" t="s">
        <v>207</v>
      </c>
      <c r="CW6" s="550" t="s">
        <v>208</v>
      </c>
      <c r="CX6" s="552" t="s">
        <v>209</v>
      </c>
      <c r="CY6" s="548" t="s">
        <v>210</v>
      </c>
      <c r="CZ6" s="550" t="s">
        <v>211</v>
      </c>
      <c r="DA6" s="533"/>
      <c r="DB6" s="535"/>
      <c r="DC6" s="535"/>
      <c r="DD6" s="535"/>
      <c r="DE6" s="523"/>
      <c r="DF6" s="525"/>
      <c r="DG6" s="500" t="s">
        <v>225</v>
      </c>
      <c r="DH6" s="508" t="s">
        <v>226</v>
      </c>
      <c r="DI6" s="508" t="s">
        <v>227</v>
      </c>
      <c r="DJ6" s="500" t="s">
        <v>228</v>
      </c>
      <c r="DK6" s="500" t="s">
        <v>229</v>
      </c>
      <c r="DL6" s="502" t="s">
        <v>230</v>
      </c>
      <c r="DM6" s="504" t="s">
        <v>231</v>
      </c>
      <c r="DN6" s="506" t="s">
        <v>232</v>
      </c>
      <c r="DO6" s="506" t="s">
        <v>233</v>
      </c>
      <c r="DP6" s="506" t="s">
        <v>234</v>
      </c>
      <c r="DQ6" s="506" t="s">
        <v>235</v>
      </c>
      <c r="DR6" s="476" t="s">
        <v>305</v>
      </c>
      <c r="DS6" s="476" t="s">
        <v>236</v>
      </c>
      <c r="DT6" s="476" t="s">
        <v>237</v>
      </c>
      <c r="DU6" s="476" t="s">
        <v>306</v>
      </c>
      <c r="DV6" s="476" t="s">
        <v>238</v>
      </c>
      <c r="DW6" s="476" t="s">
        <v>239</v>
      </c>
      <c r="DX6" s="476" t="s">
        <v>240</v>
      </c>
      <c r="DY6" s="478" t="s">
        <v>241</v>
      </c>
      <c r="DZ6" s="478" t="s">
        <v>242</v>
      </c>
      <c r="EA6" s="478" t="s">
        <v>243</v>
      </c>
      <c r="EB6" s="478" t="s">
        <v>244</v>
      </c>
      <c r="EC6" s="480" t="s">
        <v>245</v>
      </c>
      <c r="ED6" s="472" t="s">
        <v>246</v>
      </c>
      <c r="EE6" s="472" t="s">
        <v>247</v>
      </c>
      <c r="EF6" s="472" t="s">
        <v>248</v>
      </c>
      <c r="EG6" s="472" t="s">
        <v>249</v>
      </c>
      <c r="EH6" s="472" t="s">
        <v>250</v>
      </c>
      <c r="EI6" s="472" t="s">
        <v>251</v>
      </c>
      <c r="EJ6" s="472" t="s">
        <v>252</v>
      </c>
      <c r="EK6" s="472" t="s">
        <v>253</v>
      </c>
      <c r="EL6" s="472" t="s">
        <v>254</v>
      </c>
      <c r="EM6" s="472" t="s">
        <v>255</v>
      </c>
      <c r="EN6" s="472" t="s">
        <v>256</v>
      </c>
      <c r="EO6" s="472" t="s">
        <v>257</v>
      </c>
      <c r="EP6" s="472" t="s">
        <v>258</v>
      </c>
      <c r="EQ6" s="472" t="s">
        <v>259</v>
      </c>
      <c r="ER6" s="472" t="s">
        <v>260</v>
      </c>
      <c r="ES6" s="472" t="s">
        <v>261</v>
      </c>
      <c r="ET6" s="473" t="s">
        <v>262</v>
      </c>
      <c r="EU6" s="474" t="s">
        <v>950</v>
      </c>
      <c r="EV6" s="475" t="s">
        <v>166</v>
      </c>
      <c r="EW6" s="475" t="s">
        <v>167</v>
      </c>
      <c r="EX6" s="469" t="s">
        <v>451</v>
      </c>
      <c r="EY6" s="471" t="s">
        <v>452</v>
      </c>
      <c r="EZ6" s="469" t="s">
        <v>453</v>
      </c>
      <c r="FA6" s="469" t="s">
        <v>454</v>
      </c>
      <c r="FB6" s="469" t="s">
        <v>455</v>
      </c>
      <c r="FC6" s="469" t="s">
        <v>456</v>
      </c>
      <c r="FD6" s="469" t="s">
        <v>457</v>
      </c>
      <c r="FE6" s="469" t="s">
        <v>458</v>
      </c>
      <c r="FF6" s="469" t="s">
        <v>459</v>
      </c>
      <c r="FG6" s="469" t="s">
        <v>460</v>
      </c>
      <c r="FH6" s="469" t="s">
        <v>461</v>
      </c>
      <c r="FI6" s="470" t="s">
        <v>486</v>
      </c>
      <c r="FJ6" s="467" t="s">
        <v>487</v>
      </c>
      <c r="FK6" s="467" t="s">
        <v>488</v>
      </c>
      <c r="FL6" s="468" t="s">
        <v>489</v>
      </c>
      <c r="FM6" s="468" t="s">
        <v>490</v>
      </c>
      <c r="FN6" s="462" t="s">
        <v>462</v>
      </c>
      <c r="FO6" s="462" t="s">
        <v>463</v>
      </c>
      <c r="FP6" s="462" t="s">
        <v>464</v>
      </c>
      <c r="FQ6" s="462" t="s">
        <v>465</v>
      </c>
      <c r="FR6" s="463" t="s">
        <v>466</v>
      </c>
      <c r="FS6" s="463" t="s">
        <v>467</v>
      </c>
      <c r="FT6" s="463" t="s">
        <v>491</v>
      </c>
      <c r="FU6" s="329"/>
      <c r="FV6" s="326" t="s">
        <v>468</v>
      </c>
      <c r="FW6" s="326" t="s">
        <v>469</v>
      </c>
      <c r="FX6" s="326" t="s">
        <v>470</v>
      </c>
      <c r="FY6" s="324" t="s">
        <v>471</v>
      </c>
      <c r="FZ6" s="321" t="s">
        <v>472</v>
      </c>
      <c r="GA6" s="324" t="s">
        <v>473</v>
      </c>
      <c r="GB6" s="321" t="s">
        <v>474</v>
      </c>
      <c r="GC6" s="321" t="s">
        <v>475</v>
      </c>
      <c r="GD6" s="220"/>
      <c r="GE6" s="220"/>
      <c r="GF6" s="220"/>
      <c r="GG6" s="220"/>
      <c r="GH6" s="220"/>
      <c r="GI6" s="220"/>
      <c r="GJ6" s="394"/>
      <c r="GK6" s="220"/>
      <c r="GL6" s="220"/>
      <c r="GM6" s="222"/>
      <c r="GN6" s="322"/>
      <c r="GO6" s="322"/>
      <c r="GP6" s="345"/>
      <c r="GQ6" s="492"/>
      <c r="GR6" s="493"/>
      <c r="GS6" s="493"/>
    </row>
    <row r="7" spans="1:201" ht="87.6" customHeight="1">
      <c r="A7" s="575"/>
      <c r="B7" s="576"/>
      <c r="C7" s="577"/>
      <c r="D7" s="578"/>
      <c r="E7" s="561"/>
      <c r="F7" s="561"/>
      <c r="G7" s="561"/>
      <c r="H7" s="561"/>
      <c r="I7" s="561"/>
      <c r="J7" s="561"/>
      <c r="K7" s="561"/>
      <c r="L7" s="561"/>
      <c r="M7" s="568"/>
      <c r="N7" s="561"/>
      <c r="O7" s="561"/>
      <c r="P7" s="597"/>
      <c r="Q7" s="569"/>
      <c r="R7" s="570"/>
      <c r="S7" s="562"/>
      <c r="T7" s="562"/>
      <c r="U7" s="562"/>
      <c r="V7" s="562"/>
      <c r="W7" s="563"/>
      <c r="X7" s="558"/>
      <c r="Y7" s="566"/>
      <c r="Z7" s="566"/>
      <c r="AA7" s="566"/>
      <c r="AB7" s="558"/>
      <c r="AC7" s="558"/>
      <c r="AD7" s="558"/>
      <c r="AE7" s="558"/>
      <c r="AF7" s="559"/>
      <c r="AG7" s="567"/>
      <c r="AH7" s="567"/>
      <c r="AI7" s="567"/>
      <c r="AJ7" s="561"/>
      <c r="AK7" s="561"/>
      <c r="AL7" s="561"/>
      <c r="AM7" s="561"/>
      <c r="AN7" s="556"/>
      <c r="AO7" s="556"/>
      <c r="AP7" s="556"/>
      <c r="AQ7" s="556"/>
      <c r="AR7" s="514"/>
      <c r="AS7" s="514"/>
      <c r="AT7" s="514"/>
      <c r="AU7" s="514"/>
      <c r="AV7" s="514"/>
      <c r="AW7" s="515"/>
      <c r="AX7" s="516"/>
      <c r="AY7" s="516"/>
      <c r="AZ7" s="517"/>
      <c r="BA7" s="518"/>
      <c r="BB7" s="516"/>
      <c r="BC7" s="350" t="s">
        <v>968</v>
      </c>
      <c r="BD7" s="350" t="s">
        <v>969</v>
      </c>
      <c r="BE7" s="351" t="s">
        <v>970</v>
      </c>
      <c r="BF7" s="351" t="s">
        <v>971</v>
      </c>
      <c r="BG7" s="351" t="s">
        <v>972</v>
      </c>
      <c r="BH7" s="351" t="s">
        <v>973</v>
      </c>
      <c r="BI7" s="520"/>
      <c r="BJ7" s="485"/>
      <c r="BK7" s="485"/>
      <c r="BL7" s="485"/>
      <c r="BM7" s="521"/>
      <c r="BN7" s="482"/>
      <c r="BO7" s="483"/>
      <c r="BP7" s="483"/>
      <c r="BQ7" s="484"/>
      <c r="BR7" s="482"/>
      <c r="BS7" s="485"/>
      <c r="BT7" s="485"/>
      <c r="BU7" s="485"/>
      <c r="BV7" s="485"/>
      <c r="BW7" s="488"/>
      <c r="BX7" s="489"/>
      <c r="BY7" s="491"/>
      <c r="BZ7" s="488"/>
      <c r="CA7" s="489"/>
      <c r="CB7" s="491"/>
      <c r="CC7" s="488"/>
      <c r="CD7" s="489"/>
      <c r="CE7" s="491"/>
      <c r="CF7" s="491"/>
      <c r="CG7" s="491"/>
      <c r="CH7" s="488"/>
      <c r="CI7" s="489"/>
      <c r="CJ7" s="488"/>
      <c r="CK7" s="489"/>
      <c r="CL7" s="543"/>
      <c r="CM7" s="545"/>
      <c r="CN7" s="547"/>
      <c r="CO7" s="537"/>
      <c r="CP7" s="539"/>
      <c r="CQ7" s="541"/>
      <c r="CR7" s="541"/>
      <c r="CS7" s="551"/>
      <c r="CT7" s="551"/>
      <c r="CU7" s="551"/>
      <c r="CV7" s="551"/>
      <c r="CW7" s="551"/>
      <c r="CX7" s="553"/>
      <c r="CY7" s="549"/>
      <c r="CZ7" s="551"/>
      <c r="DA7" s="534"/>
      <c r="DB7" s="535"/>
      <c r="DC7" s="535"/>
      <c r="DD7" s="535"/>
      <c r="DE7" s="524"/>
      <c r="DF7" s="525"/>
      <c r="DG7" s="501"/>
      <c r="DH7" s="509"/>
      <c r="DI7" s="509"/>
      <c r="DJ7" s="501"/>
      <c r="DK7" s="501"/>
      <c r="DL7" s="503"/>
      <c r="DM7" s="505"/>
      <c r="DN7" s="507"/>
      <c r="DO7" s="507"/>
      <c r="DP7" s="507"/>
      <c r="DQ7" s="507"/>
      <c r="DR7" s="477"/>
      <c r="DS7" s="477"/>
      <c r="DT7" s="477"/>
      <c r="DU7" s="477"/>
      <c r="DV7" s="477"/>
      <c r="DW7" s="477"/>
      <c r="DX7" s="477"/>
      <c r="DY7" s="479"/>
      <c r="DZ7" s="479"/>
      <c r="EA7" s="479"/>
      <c r="EB7" s="479"/>
      <c r="EC7" s="480"/>
      <c r="ED7" s="472"/>
      <c r="EE7" s="472"/>
      <c r="EF7" s="472"/>
      <c r="EG7" s="472"/>
      <c r="EH7" s="472"/>
      <c r="EI7" s="472"/>
      <c r="EJ7" s="472"/>
      <c r="EK7" s="472"/>
      <c r="EL7" s="472"/>
      <c r="EM7" s="472"/>
      <c r="EN7" s="472"/>
      <c r="EO7" s="472"/>
      <c r="EP7" s="472"/>
      <c r="EQ7" s="472"/>
      <c r="ER7" s="472"/>
      <c r="ES7" s="472"/>
      <c r="ET7" s="473"/>
      <c r="EU7" s="474"/>
      <c r="EV7" s="475"/>
      <c r="EW7" s="475"/>
      <c r="EX7" s="469"/>
      <c r="EY7" s="471"/>
      <c r="EZ7" s="469"/>
      <c r="FA7" s="469"/>
      <c r="FB7" s="469"/>
      <c r="FC7" s="469"/>
      <c r="FD7" s="469"/>
      <c r="FE7" s="469"/>
      <c r="FF7" s="469"/>
      <c r="FG7" s="469"/>
      <c r="FH7" s="469"/>
      <c r="FI7" s="470"/>
      <c r="FJ7" s="467"/>
      <c r="FK7" s="467"/>
      <c r="FL7" s="468"/>
      <c r="FM7" s="468"/>
      <c r="FN7" s="462"/>
      <c r="FO7" s="462"/>
      <c r="FP7" s="462"/>
      <c r="FQ7" s="462"/>
      <c r="FR7" s="463"/>
      <c r="FS7" s="463"/>
      <c r="FT7" s="463"/>
      <c r="FU7" s="330"/>
      <c r="FV7" s="327"/>
      <c r="FW7" s="327"/>
      <c r="FX7" s="327"/>
      <c r="FY7" s="325"/>
      <c r="FZ7" s="323"/>
      <c r="GA7" s="325"/>
      <c r="GB7" s="323"/>
      <c r="GC7" s="323"/>
      <c r="GD7" s="223" t="s">
        <v>476</v>
      </c>
      <c r="GE7" s="223" t="s">
        <v>477</v>
      </c>
      <c r="GF7" s="223" t="s">
        <v>478</v>
      </c>
      <c r="GG7" s="220" t="s">
        <v>479</v>
      </c>
      <c r="GH7" s="224" t="s">
        <v>480</v>
      </c>
      <c r="GI7" s="220" t="s">
        <v>481</v>
      </c>
      <c r="GJ7" s="394" t="s">
        <v>482</v>
      </c>
      <c r="GK7" s="394" t="s">
        <v>483</v>
      </c>
      <c r="GL7" s="225" t="s">
        <v>484</v>
      </c>
      <c r="GM7" s="225" t="s">
        <v>485</v>
      </c>
      <c r="GN7" s="323"/>
      <c r="GO7" s="323"/>
      <c r="GP7" s="346"/>
      <c r="GQ7" s="492"/>
      <c r="GR7" s="493"/>
      <c r="GS7" s="493"/>
    </row>
    <row r="8" spans="1:201" s="270" customFormat="1" ht="192.6" customHeight="1">
      <c r="A8" s="395" t="s">
        <v>1179</v>
      </c>
      <c r="B8" s="237" t="str">
        <f>'步驟1. 先填【114-1申請總表】第8列之B欄至CN欄'!B8</f>
        <v>彰化縣市</v>
      </c>
      <c r="C8" s="237" t="str">
        <f>'步驟1. 先填【114-1申請總表】第8列之B欄至CN欄'!C8</f>
        <v>國立彰化師範大學</v>
      </c>
      <c r="D8" s="237" t="str">
        <f>'步驟1. 先填【114-1申請總表】第8列之B欄至CN欄'!D8</f>
        <v>1</v>
      </c>
      <c r="E8" s="237" t="str">
        <f>'步驟1. 先填【114-1申請總表】第8列之B欄至CN欄'!E8</f>
        <v>大學部</v>
      </c>
      <c r="F8" s="237" t="str">
        <f>'步驟1. 先填【114-1申請總表】第8列之B欄至CN欄'!F8</f>
        <v>新生</v>
      </c>
      <c r="G8" s="237" t="str">
        <f>'步驟1. 先填【114-1申請總表】第8列之B欄至CN欄'!G8</f>
        <v>何淑芬</v>
      </c>
      <c r="H8" s="237" t="str">
        <f>'步驟1. 先填【114-1申請總表】第8列之B欄至CN欄'!H8</f>
        <v>英文系</v>
      </c>
      <c r="I8" s="237" t="str">
        <f>'步驟1. 先填【114-1申請總表】第8列之B欄至CN欄'!I8</f>
        <v>3</v>
      </c>
      <c r="J8" s="237" t="str">
        <f>'步驟1. 先填【114-1申請總表】第8列之B欄至CN欄'!J8</f>
        <v>甲</v>
      </c>
      <c r="K8" s="237" t="str">
        <f>'步驟1. 先填【114-1申請總表】第8列之B欄至CN欄'!K8</f>
        <v>S1234567</v>
      </c>
      <c r="L8" s="237" t="str">
        <f>'步驟1. 先填【114-1申請總表】第8列之B欄至CN欄'!L8</f>
        <v>T123456789</v>
      </c>
      <c r="M8" s="237">
        <f>'步驟1. 先填【114-1申請總表】第8列之B欄至CN欄'!M8</f>
        <v>36526</v>
      </c>
      <c r="N8" s="237" t="str">
        <f>'步驟1. 先填【114-1申請總表】第8列之B欄至CN欄'!N8</f>
        <v>低收入戶子女</v>
      </c>
      <c r="O8" s="237" t="str">
        <f>'步驟1. 先填【114-1申請總表】第8列之B欄至CN欄'!O8</f>
        <v>請照抄戶籍謄本，一個字都不能錯不能少</v>
      </c>
      <c r="P8" s="237" t="str">
        <f>'步驟1. 先填【114-1申請總表】第8列之B欄至CN欄'!P8</f>
        <v>1.助學獎學金</v>
      </c>
      <c r="Q8" s="237" t="str">
        <f>'步驟1. 先填【114-1申請總表】第8列之B欄至CN欄'!Q8</f>
        <v>1：租屋</v>
      </c>
      <c r="R8" s="237" t="str">
        <f>'步驟1. 先填【114-1申請總表】第8列之B欄至CN欄'!R8</f>
        <v>10000（無費用則填0元）</v>
      </c>
      <c r="S8" s="237" t="str">
        <f>'步驟1. 先填【114-1申請總表】第8列之B欄至CN欄'!S8</f>
        <v>M</v>
      </c>
      <c r="T8" s="237" t="str">
        <f>'步驟1. 先填【114-1申請總表】第8列之B欄至CN欄'!T8</f>
        <v>英文</v>
      </c>
      <c r="U8" s="237" t="str">
        <f>'步驟1. 先填【114-1申請總表】第8列之B欄至CN欄'!U8</f>
        <v>畫畫</v>
      </c>
      <c r="V8" s="237" t="str">
        <f>'步驟1. 先填【114-1申請總表】第8列之B欄至CN欄'!V8</f>
        <v>辯論社</v>
      </c>
      <c r="W8" s="237" t="str">
        <f>'步驟1. 先填【114-1申請總表】第8列之B欄至CN欄'!W8</f>
        <v>123@gmail.com</v>
      </c>
      <c r="X8" s="237" t="str">
        <f>'步驟1. 先填【114-1申請總表】第8列之B欄至CN欄'!X8</f>
        <v>0932123456</v>
      </c>
      <c r="Y8" s="237" t="str">
        <f>'步驟1. 先填【114-1申請總表】第8列之B欄至CN欄'!Y8</f>
        <v>H</v>
      </c>
      <c r="Z8" s="237" t="str">
        <f>'步驟1. 先填【114-1申請總表】第8列之B欄至CN欄'!Z8</f>
        <v>Peter</v>
      </c>
      <c r="AA8" s="237" t="str">
        <f>'步驟1. 先填【114-1申請總表】第8列之B欄至CN欄'!AA8</f>
        <v>breeze</v>
      </c>
      <c r="AB8" s="237" t="str">
        <f>'步驟1. 先填【114-1申請總表】第8列之B欄至CN欄'!AB8</f>
        <v>許一二</v>
      </c>
      <c r="AC8" s="237" t="str">
        <f>'步驟1. 先填【114-1申請總表】第8列之B欄至CN欄'!AC8</f>
        <v>T987654321</v>
      </c>
      <c r="AD8" s="237" t="str">
        <f>'步驟1. 先填【114-1申請總表】第8列之B欄至CN欄'!AD8</f>
        <v>0966123456</v>
      </c>
      <c r="AE8" s="237" t="str">
        <f>'步驟1. 先填【114-1申請總表】第8列之B欄至CN欄'!AE8</f>
        <v>02-12345678</v>
      </c>
      <c r="AF8" s="237" t="str">
        <f>'步驟1. 先填【114-1申請總表】第8列之B欄至CN欄'!AF8</f>
        <v>無打工</v>
      </c>
      <c r="AG8" s="237" t="str">
        <f>'步驟1. 先填【114-1申請總表】第8列之B欄至CN欄'!AG8</f>
        <v>請填寫113-1學期校外獲獎資料（不含揚鷹獎勵金跟校內獎助學金）</v>
      </c>
      <c r="AH8" s="237" t="str">
        <f>'步驟1. 先填【114-1申請總表】第8列之B欄至CN欄'!AH8</f>
        <v>行天宮助學金</v>
      </c>
      <c r="AI8" s="237">
        <f>'步驟1. 先填【114-1申請總表】第8列之B欄至CN欄'!AI8</f>
        <v>10000</v>
      </c>
      <c r="AJ8" s="237" t="str">
        <f>'步驟1. 先填【114-1申請總表】第8列之B欄至CN欄'!AJ8</f>
        <v>1學期</v>
      </c>
      <c r="AK8" s="237" t="str">
        <f>'步驟1. 先填【114-1申請總表】第8列之B欄至CN欄'!AK8</f>
        <v>2024/10/1</v>
      </c>
      <c r="AL8" s="237" t="str">
        <f>'步驟1. 先填【114-1申請總表】第8列之B欄至CN欄'!AL8</f>
        <v>2024/10/2</v>
      </c>
      <c r="AM8" s="237" t="str">
        <f>'步驟1. 先填【114-1申請總表】第8列之B欄至CN欄'!AM8</f>
        <v>1次性補助</v>
      </c>
      <c r="AN8" s="237" t="str">
        <f>'步驟1. 先填【114-1申請總表】第8列之B欄至CN欄'!AN8</f>
        <v>列印時如無法完全印出無妨，會以電子檔內容為準。範例：一家五口，父逝，依靠母親擔任OO職務，月入3萬元獨力支撐經濟，3名子女在學，需學生打工或申請獎助學金自籌學費、生活費，希望錄取廣源助學金，以減輕負擔有較多時間在大學探索或讀書</v>
      </c>
      <c r="AO8" s="237" t="str">
        <f>'步驟1. 先填【114-1申請總表】第8列之B欄至CN欄'!AO8</f>
        <v>範例勿抄：熱心助人，認真向學。</v>
      </c>
      <c r="AP8" s="237" t="str">
        <f>'步驟1. 先填【114-1申請總表】第8列之B欄至CN欄'!AP8</f>
        <v xml:space="preserve"> </v>
      </c>
      <c r="AQ8" s="237" t="str">
        <f>'步驟1. 先填【114-1申請總表】第8列之B欄至CN欄'!AQ8</f>
        <v>113學年有競賽獲獎或上媒體新聞報導才寫，並需附上佐證資料</v>
      </c>
      <c r="AR8" s="237" t="str">
        <f>'步驟1. 先填【114-1申請總表】第8列之B欄至CN欄'!AR8</f>
        <v>由生輔組統一申請跟填寫</v>
      </c>
      <c r="AS8" s="237" t="str">
        <f>'步驟1. 先填【114-1申請總表】第8列之B欄至CN欄'!AS8</f>
        <v>由生輔組統一申請跟填寫</v>
      </c>
      <c r="AT8" s="237" t="str">
        <f>'步驟1. 先填【114-1申請總表】第8列之B欄至CN欄'!AT8</f>
        <v>由生輔組統一申請跟填寫</v>
      </c>
      <c r="AU8" s="237" t="str">
        <f>'步驟1. 先填【114-1申請總表】第8列之B欄至CN欄'!AU8</f>
        <v>由生輔組統一申請跟填寫</v>
      </c>
      <c r="AV8" s="237" t="str">
        <f>'步驟1. 先填【114-1申請總表】第8列之B欄至CN欄'!AV8</f>
        <v>由生輔組統一申請跟填寫</v>
      </c>
      <c r="AW8" s="237" t="str">
        <f>'步驟1. 先填【114-1申請總表】第8列之B欄至CN欄'!AW8</f>
        <v>由生輔組統一申請跟填寫</v>
      </c>
      <c r="AX8" s="237" t="str">
        <f>'步驟1. 先填【114-1申請總表】第8列之B欄至CN欄'!AX8</f>
        <v>企業財務報表</v>
      </c>
      <c r="AY8" s="237">
        <f>'步驟1. 先填【114-1申請總表】第8列之B欄至CN欄'!AY8</f>
        <v>96</v>
      </c>
      <c r="AZ8" s="237" t="str">
        <f>'步驟1. 先填【114-1申請總表】第8列之B欄至CN欄'!AZ8</f>
        <v>中國傳統文獻概論</v>
      </c>
      <c r="BA8" s="237">
        <f>'步驟1. 先填【114-1申請總表】第8列之B欄至CN欄'!BA8</f>
        <v>85</v>
      </c>
      <c r="BB8" s="237">
        <f>'步驟1. 先填【114-1申請總表】第8列之B欄至CN欄'!BB8</f>
        <v>86</v>
      </c>
      <c r="BC8" s="237">
        <f>'步驟1. 先填【114-1申請總表】第8列之B欄至CN欄'!BC8</f>
        <v>0</v>
      </c>
      <c r="BD8" s="237" t="str">
        <f>'步驟1. 先填【114-1申請總表】第8列之B欄至CN欄'!BD8</f>
        <v xml:space="preserve"> </v>
      </c>
      <c r="BE8" s="237" t="str">
        <f>'步驟1. 先填【114-1申請總表】第8列之B欄至CN欄'!BE8</f>
        <v xml:space="preserve"> </v>
      </c>
      <c r="BF8" s="237" t="str">
        <f>'步驟1. 先填【114-1申請總表】第8列之B欄至CN欄'!BF8</f>
        <v xml:space="preserve"> </v>
      </c>
      <c r="BG8" s="237">
        <f>'步驟1. 先填【114-1申請總表】第8列之B欄至CN欄'!BG8</f>
        <v>0</v>
      </c>
      <c r="BH8" s="237">
        <f>'步驟1. 先填【114-1申請總表】第8列之B欄至CN欄'!BH8</f>
        <v>0</v>
      </c>
      <c r="BI8" s="237" t="str">
        <f>'步驟1. 先填【114-1申請總表】第8列之B欄至CN欄'!BI8</f>
        <v>如選此項，工作表『附件四』需印兩張同意書，你跟擁抱對象皆須簽名繳交同意書，相片請跟EXCEL檔一起寄至act5718@gmail.com</v>
      </c>
      <c r="BJ8" s="237">
        <f>'步驟1. 先填【114-1申請總表】第8列之B欄至CN欄'!BJ8</f>
        <v>0</v>
      </c>
      <c r="BK8" s="237">
        <f>'步驟1. 先填【114-1申請總表】第8列之B欄至CN欄'!BK8</f>
        <v>0</v>
      </c>
      <c r="BL8" s="237">
        <f>'步驟1. 先填【114-1申請總表】第8列之B欄至CN欄'!BL8</f>
        <v>0</v>
      </c>
      <c r="BM8" s="237">
        <f>'步驟1. 先填【114-1申請總表】第8列之B欄至CN欄'!BM8</f>
        <v>0</v>
      </c>
      <c r="BN8" s="237" t="str">
        <f>'步驟1. 先填【114-1申請總表】第8列之B欄至CN欄'!BN8</f>
        <v>建議舊生選此項</v>
      </c>
      <c r="BO8" s="237">
        <f>'步驟1. 先填【114-1申請總表】第8列之B欄至CN欄'!BO8</f>
        <v>0</v>
      </c>
      <c r="BP8" s="237">
        <f>'步驟1. 先填【114-1申請總表】第8列之B欄至CN欄'!BP8</f>
        <v>0</v>
      </c>
      <c r="BQ8" s="237">
        <f>'步驟1. 先填【114-1申請總表】第8列之B欄至CN欄'!BQ8</f>
        <v>0</v>
      </c>
      <c r="BR8" s="237">
        <f>'步驟1. 先填【114-1申請總表】第8列之B欄至CN欄'!BR8</f>
        <v>0</v>
      </c>
      <c r="BS8" s="237" t="str">
        <f>'步驟1. 先填【114-1申請總表】第8列之B欄至CN欄'!BS8</f>
        <v>建議新生選此項</v>
      </c>
      <c r="BT8" s="237">
        <f>'步驟1. 先填【114-1申請總表】第8列之B欄至CN欄'!BT8</f>
        <v>0</v>
      </c>
      <c r="BU8" s="237">
        <f>'步驟1. 先填【114-1申請總表】第8列之B欄至CN欄'!BU8</f>
        <v>0</v>
      </c>
      <c r="BV8" s="237">
        <f>'步驟1. 先填【114-1申請總表】第8列之B欄至CN欄'!BV8</f>
        <v>0</v>
      </c>
      <c r="BW8" s="237" t="str">
        <f>'步驟1. 先填【114-1申請總表】第8列之B欄至CN欄'!BW8</f>
        <v xml:space="preserve">學科:
</v>
      </c>
      <c r="BX8" s="237" t="str">
        <f>'步驟1. 先填【114-1申請總表】第8列之B欄至CN欄'!BX8</f>
        <v>題型:</v>
      </c>
      <c r="BY8" s="237">
        <f>'步驟1. 先填【114-1申請總表】第8列之B欄至CN欄'!BY8</f>
        <v>0</v>
      </c>
      <c r="BZ8" s="237" t="str">
        <f>'步驟1. 先填【114-1申請總表】第8列之B欄至CN欄'!BZ8</f>
        <v xml:space="preserve">學科:
</v>
      </c>
      <c r="CA8" s="237" t="str">
        <f>'步驟1. 先填【114-1申請總表】第8列之B欄至CN欄'!CA8</f>
        <v xml:space="preserve">題型:
</v>
      </c>
      <c r="CB8" s="237">
        <f>'步驟1. 先填【114-1申請總表】第8列之B欄至CN欄'!CB8</f>
        <v>0</v>
      </c>
      <c r="CC8" s="237" t="str">
        <f>'步驟1. 先填【114-1申請總表】第8列之B欄至CN欄'!CC8</f>
        <v>有無參加:</v>
      </c>
      <c r="CD8" s="237" t="str">
        <f>'步驟1. 先填【114-1申請總表】第8列之B欄至CN欄'!CD8</f>
        <v xml:space="preserve">社團或活動:
</v>
      </c>
      <c r="CE8" s="237">
        <f>'步驟1. 先填【114-1申請總表】第8列之B欄至CN欄'!CE8</f>
        <v>0</v>
      </c>
      <c r="CF8" s="237">
        <f>'步驟1. 先填【114-1申請總表】第8列之B欄至CN欄'!CF8</f>
        <v>0</v>
      </c>
      <c r="CG8" s="237">
        <f>'步驟1. 先填【114-1申請總表】第8列之B欄至CN欄'!CG8</f>
        <v>0</v>
      </c>
      <c r="CH8" s="237" t="str">
        <f>'步驟1. 先填【114-1申請總表】第8列之B欄至CN欄'!CH8</f>
        <v xml:space="preserve">無達到學習目標之原因:
</v>
      </c>
      <c r="CI8" s="237" t="str">
        <f>'步驟1. 先填【114-1申請總表】第8列之B欄至CN欄'!CI8</f>
        <v xml:space="preserve">改善方法:
</v>
      </c>
      <c r="CJ8" s="237" t="str">
        <f>'步驟1. 先填【114-1申請總表】第8列之B欄至CN欄'!CJ8</f>
        <v xml:space="preserve">最喜歡的課後休閒活動:
</v>
      </c>
      <c r="CK8" s="237" t="str">
        <f>'步驟1. 先填【114-1申請總表】第8列之B欄至CN欄'!CK8</f>
        <v xml:space="preserve">收穫:
</v>
      </c>
      <c r="CL8" s="237" t="str">
        <f>'步驟1. 先填【114-1申請總表】第8列之B欄至CN欄'!CL8</f>
        <v>郵政存簿（限郵局）</v>
      </c>
      <c r="CM8" s="237" t="str">
        <f>'步驟1. 先填【114-1申請總表】第8列之B欄至CN欄'!CM8</f>
        <v>大同郵局</v>
      </c>
      <c r="CN8" s="237" t="str">
        <f>'步驟1. 先填【114-1申請總表】第8列之B欄至CN欄'!CN8</f>
        <v>12345678912345</v>
      </c>
      <c r="CO8" s="243" t="str">
        <f>'步驟1. 先填【114-1申請總表】第8列之B欄至CN欄'!CO8</f>
        <v>何淑芬</v>
      </c>
      <c r="CP8" s="243" t="str">
        <f>'步驟1. 先填【114-1申請總表】第8列之B欄至CN欄'!CP8</f>
        <v>7000021</v>
      </c>
      <c r="CQ8" s="243">
        <f>'步驟1. 先填【114-1申請總表】第8列之B欄至CN欄'!CQ8</f>
        <v>25000</v>
      </c>
      <c r="CR8" s="243">
        <f>'步驟1. 先填【114-1申請總表】第8列之B欄至CN欄'!CR8</f>
        <v>0</v>
      </c>
      <c r="CS8" s="243">
        <f>'步驟1. 先填【114-1申請總表】第8列之B欄至CN欄'!CS8</f>
        <v>0</v>
      </c>
      <c r="CT8" s="243">
        <f>'步驟1. 先填【114-1申請總表】第8列之B欄至CN欄'!CT8</f>
        <v>0</v>
      </c>
      <c r="CU8" s="243">
        <f>'步驟1. 先填【114-1申請總表】第8列之B欄至CN欄'!CU8</f>
        <v>0</v>
      </c>
      <c r="CV8" s="243">
        <f>'步驟1. 先填【114-1申請總表】第8列之B欄至CN欄'!CV8</f>
        <v>0</v>
      </c>
      <c r="CW8" s="243">
        <f>'步驟1. 先填【114-1申請總表】第8列之B欄至CN欄'!CW8</f>
        <v>0</v>
      </c>
      <c r="CX8" s="243">
        <f>'步驟1. 先填【114-1申請總表】第8列之B欄至CN欄'!CX8</f>
        <v>0</v>
      </c>
      <c r="CY8" s="243">
        <f>'步驟1. 先填【114-1申請總表】第8列之B欄至CN欄'!CY8</f>
        <v>0</v>
      </c>
      <c r="CZ8" s="243">
        <f>'步驟1. 先填【114-1申請總表】第8列之B欄至CN欄'!CZ8</f>
        <v>25000</v>
      </c>
      <c r="DA8" s="243">
        <f>'步驟1. 先填【114-1申請總表】第8列之B欄至CN欄'!DA8</f>
        <v>0</v>
      </c>
      <c r="DB8" s="243">
        <f>'步驟1. 先填【114-1申請總表】第8列之B欄至CN欄'!DB8</f>
        <v>0</v>
      </c>
      <c r="DC8" s="243">
        <f>'步驟1. 先填【114-1申請總表】第8列之B欄至CN欄'!DC8</f>
        <v>0</v>
      </c>
      <c r="DD8" s="243">
        <f>'步驟1. 先填【114-1申請總表】第8列之B欄至CN欄'!DD8</f>
        <v>0</v>
      </c>
      <c r="DE8" s="243">
        <f>'步驟1. 先填【114-1申請總表】第8列之B欄至CN欄'!DE8</f>
        <v>0</v>
      </c>
      <c r="DF8" s="243">
        <f>'步驟1. 先填【114-1申請總表】第8列之B欄至CN欄'!DF8</f>
        <v>1</v>
      </c>
      <c r="DG8" s="243">
        <f>'步驟1. 先填【114-1申請總表】第8列之B欄至CN欄'!DG8</f>
        <v>0</v>
      </c>
      <c r="DH8" s="243">
        <f>'步驟1. 先填【114-1申請總表】第8列之B欄至CN欄'!DH8</f>
        <v>0</v>
      </c>
      <c r="DI8" s="243">
        <f>'步驟1. 先填【114-1申請總表】第8列之B欄至CN欄'!DI8</f>
        <v>0</v>
      </c>
      <c r="DJ8" s="243">
        <f>'步驟1. 先填【114-1申請總表】第8列之B欄至CN欄'!DJ8</f>
        <v>0</v>
      </c>
      <c r="DK8" s="243">
        <f>'步驟1. 先填【114-1申請總表】第8列之B欄至CN欄'!DK8</f>
        <v>0</v>
      </c>
      <c r="DL8" s="243">
        <f>'步驟1. 先填【114-1申請總表】第8列之B欄至CN欄'!DL8</f>
        <v>0</v>
      </c>
      <c r="DM8" s="243">
        <f>'步驟1. 先填【114-1申請總表】第8列之B欄至CN欄'!DM8</f>
        <v>0</v>
      </c>
      <c r="DN8" s="243">
        <f>'步驟1. 先填【114-1申請總表】第8列之B欄至CN欄'!DN8</f>
        <v>0</v>
      </c>
      <c r="DO8" s="266" t="str">
        <f t="shared" ref="DO8:DO57" si="0">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6" t="str">
        <f t="shared" ref="DP8:DP57" si="1">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6" t="str">
        <f t="shared" ref="DQ8:DQ57" si="2">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7">
        <v>0</v>
      </c>
      <c r="DS8" s="267"/>
      <c r="DT8" s="267"/>
      <c r="DU8" s="267"/>
      <c r="DV8" s="267"/>
      <c r="DW8" s="267"/>
      <c r="DX8" s="267"/>
      <c r="DY8" s="267"/>
      <c r="DZ8" s="267"/>
      <c r="EA8" s="267"/>
      <c r="EB8" s="267">
        <f>SUM(DR8:EA8)</f>
        <v>0</v>
      </c>
      <c r="EC8" s="267"/>
      <c r="ED8" s="267"/>
      <c r="EE8" s="267"/>
      <c r="EF8" s="267"/>
      <c r="EG8" s="267"/>
      <c r="EH8" s="267"/>
      <c r="EI8" s="267"/>
      <c r="EJ8" s="267"/>
      <c r="EK8" s="267"/>
      <c r="EL8" s="267"/>
      <c r="EM8" s="267"/>
      <c r="EN8" s="267"/>
      <c r="EO8" s="267"/>
      <c r="EP8" s="267"/>
      <c r="EQ8" s="267"/>
      <c r="ER8" s="267"/>
      <c r="ES8" s="267"/>
      <c r="ET8" s="267"/>
      <c r="EU8" s="258"/>
      <c r="EV8" s="258"/>
      <c r="EW8" s="258"/>
      <c r="EX8" s="257" t="str">
        <f t="shared" ref="EX8:EX57" si="3">IF(E8="","","已提交")</f>
        <v>已提交</v>
      </c>
      <c r="EY8" s="257" t="str">
        <f t="shared" ref="EY8:EY57" si="4">IF(E8="","","已提交")</f>
        <v>已提交</v>
      </c>
      <c r="EZ8" s="257" t="str">
        <f t="shared" ref="EZ8:EZ57" si="5">IF(E8="","","已提交")</f>
        <v>已提交</v>
      </c>
      <c r="FA8" s="258" t="str">
        <f t="shared" ref="FA8:FA57" si="6">IF(N8="","",IF(OR(N8="特殊境遇家庭之子女",N8="中低收入身障學生或身障人士子女",N8="中低收入戶子女",N8="弱勢家庭兒少",N8="弱勢家庭身障學生或身障人士子女",N8="弱勢家庭子女",),"無須提交","已提交"))</f>
        <v>已提交</v>
      </c>
      <c r="FB8" s="258" t="str">
        <f t="shared" ref="FB8:FB57" si="7">IF(N8="","",IF(OR(N8="低收入戶子女",N8="中低收入身障學生或身障人士子女",N8="中低收入戶子女",N8="弱勢家庭兒少",N8="弱勢家庭身障學生或身障人士子女",N8= "弱勢家庭子女"), "無須提交", "已提交"))</f>
        <v>無須提交</v>
      </c>
      <c r="FC8" s="258" t="str">
        <f t="shared" ref="FC8:FC57" si="8">IF(N8="","",IF(OR(N8="低收入戶子女",N8="特殊境遇家庭之子女",N8="弱勢家庭兒少",N8="弱勢家庭身障學生或身障人士子女",N8= "弱勢家庭子女"), "無須提交", "已提交"))</f>
        <v>無須提交</v>
      </c>
      <c r="FD8" s="258" t="str">
        <f t="shared" ref="FD8:FD57" si="9">IF(N8="","",IF(OR(N8="低收入戶子女",N8="特殊境遇家庭之子女",N8="中低收入戶子女",N8="弱勢家庭兒少",N8="弱勢家庭身障學生或身障人士子女",N8="弱勢家庭子女"), "無須提交", "已提交"))</f>
        <v>無須提交</v>
      </c>
      <c r="FE8" s="258" t="str">
        <f t="shared" ref="FE8:FE57" si="10">IF(N8="","",IF(OR(N8="低收入戶子女",N8="特殊境遇家庭之子女",N8="中低收入戶子女",N8="弱勢家庭兒少",N8= "弱勢家庭子女"), "無須提交", "已提交"))</f>
        <v>無須提交</v>
      </c>
      <c r="FF8" s="258" t="str">
        <f t="shared" ref="FF8:FF57" si="11">IF(N8="","",IF(OR(N8="低收入戶子女",N8="特殊境遇家庭之子女",N8="中低收入身障學生或身障人士子女",N8="中低收入戶子女",N8="弱勢家庭身障學生或身障人士子女",N8= "弱勢家庭子女"), "無須提交", "已提交"))</f>
        <v>無須提交</v>
      </c>
      <c r="FG8" s="258" t="str">
        <f t="shared" ref="FG8:FG57" si="12">IF(N8="","",IF(OR(N8="低收入戶子女",N8="特殊境遇家庭之子女",N8="中低收入身障學生或身障人士子女",N8="中低收入戶子女",N8="弱勢家庭兒少"), "無須提交", "已提交"))</f>
        <v>無須提交</v>
      </c>
      <c r="FH8" s="258" t="str">
        <f t="shared" ref="FH8:FH57" si="13">IF(N8="","",IF(OR(N8="低收入戶子女",N8="特殊境遇家庭之子女",N8="中低收入身障學生或身障人士子女",N8="中低收入戶子女",N8="弱勢家庭兒少"), "無須提交", "已提交"))</f>
        <v>無須提交</v>
      </c>
      <c r="FI8" s="257" t="str">
        <f t="shared" ref="FI8:FI57" si="14">IF(E8="","",IF(OR(E8="國小部",E8="國中部"),"無須提交","已提交"))</f>
        <v>已提交</v>
      </c>
      <c r="FJ8" s="259" t="str">
        <f t="shared" ref="FJ8:FJ57" si="15">IF(E8="","",IF(OR(E8="國小部",E8="國中部"),"無須提交","已提交"))</f>
        <v>已提交</v>
      </c>
      <c r="FK8" s="258" t="str">
        <f t="shared" ref="FK8:FK57" si="16">IF(E8="","",IF(OR(E8="國小部",E8="國中部"),"無須提交","已提交"))</f>
        <v>已提交</v>
      </c>
      <c r="FL8" s="258" t="str">
        <f t="shared" ref="FL8:FL57" si="17">IF(E8="","",IF(E8="國小部","無須提交","已提交"))</f>
        <v>已提交</v>
      </c>
      <c r="FM8" s="258" t="str">
        <f t="shared" ref="FM8:FM59" si="18">IF(E8="","","已提交")</f>
        <v>已提交</v>
      </c>
      <c r="FN8" s="258"/>
      <c r="FO8" s="258"/>
      <c r="FP8" s="258"/>
      <c r="FQ8" s="258"/>
      <c r="FR8" s="258"/>
      <c r="FS8" s="258"/>
      <c r="FT8" s="258"/>
      <c r="FU8" s="258"/>
      <c r="FV8" s="258" t="str">
        <f t="shared" ref="FV8:FV57" si="19">IF(OR(E8="國小部",E8="國中部",), "已提交", "")</f>
        <v/>
      </c>
      <c r="FW8" s="258" t="str">
        <f t="shared" ref="FW8:FW57" si="20">IF(OR(E8="國小部",E8="國中部",), "已提交", "")</f>
        <v/>
      </c>
      <c r="FX8" s="258" t="str">
        <f t="shared" ref="FX8:FX57" si="21">IF(OR(E8="國小部",E8="國中部",), "已提交", "")</f>
        <v/>
      </c>
      <c r="FY8" s="258"/>
      <c r="FZ8" s="258"/>
      <c r="GA8" s="258"/>
      <c r="GB8" s="258"/>
      <c r="GC8" s="258"/>
      <c r="GD8" s="258"/>
      <c r="GE8" s="258"/>
      <c r="GF8" s="258"/>
      <c r="GG8" s="258"/>
      <c r="GH8" s="258"/>
      <c r="GI8" s="258"/>
      <c r="GJ8" s="258"/>
      <c r="GK8" s="258"/>
      <c r="GL8" s="258"/>
      <c r="GM8" s="258"/>
      <c r="GN8" s="258"/>
      <c r="GO8" s="258" t="s">
        <v>263</v>
      </c>
      <c r="GP8" s="258"/>
      <c r="GQ8" s="258"/>
      <c r="GR8" s="258"/>
      <c r="GS8" s="258"/>
    </row>
    <row r="9" spans="1:201" s="270" customFormat="1" ht="79.5" customHeight="1">
      <c r="A9" s="286" t="s">
        <v>1180</v>
      </c>
      <c r="B9" s="237">
        <f>'步驟1. 先填【114-1申請總表】第8列之B欄至CN欄'!B9</f>
        <v>0</v>
      </c>
      <c r="C9" s="237">
        <f>'步驟1. 先填【114-1申請總表】第8列之B欄至CN欄'!C9</f>
        <v>0</v>
      </c>
      <c r="D9" s="237" t="str">
        <f>'步驟1. 先填【114-1申請總表】第8列之B欄至CN欄'!D9</f>
        <v>2</v>
      </c>
      <c r="E9" s="237">
        <f>'步驟1. 先填【114-1申請總表】第8列之B欄至CN欄'!E9</f>
        <v>0</v>
      </c>
      <c r="F9" s="237">
        <f>'步驟1. 先填【114-1申請總表】第8列之B欄至CN欄'!F9</f>
        <v>0</v>
      </c>
      <c r="G9" s="237">
        <f>'步驟1. 先填【114-1申請總表】第8列之B欄至CN欄'!G9</f>
        <v>0</v>
      </c>
      <c r="H9" s="237">
        <f>'步驟1. 先填【114-1申請總表】第8列之B欄至CN欄'!H9</f>
        <v>0</v>
      </c>
      <c r="I9" s="237">
        <f>'步驟1. 先填【114-1申請總表】第8列之B欄至CN欄'!I9</f>
        <v>0</v>
      </c>
      <c r="J9" s="237">
        <f>'步驟1. 先填【114-1申請總表】第8列之B欄至CN欄'!J9</f>
        <v>0</v>
      </c>
      <c r="K9" s="237">
        <f>'步驟1. 先填【114-1申請總表】第8列之B欄至CN欄'!K9</f>
        <v>0</v>
      </c>
      <c r="L9" s="237">
        <f>'步驟1. 先填【114-1申請總表】第8列之B欄至CN欄'!L9</f>
        <v>0</v>
      </c>
      <c r="M9" s="237">
        <f>'步驟1. 先填【114-1申請總表】第8列之B欄至CN欄'!M9</f>
        <v>0</v>
      </c>
      <c r="N9" s="237">
        <f>'步驟1. 先填【114-1申請總表】第8列之B欄至CN欄'!N9</f>
        <v>0</v>
      </c>
      <c r="O9" s="237" t="str">
        <f>'步驟1. 先填【114-1申請總表】第8列之B欄至CN欄'!O9</f>
        <v>XX縣XX鄉XX村XX鄰XX路XX號XX樓</v>
      </c>
      <c r="P9" s="237" t="str">
        <f>'步驟1. 先填【114-1申請總表】第8列之B欄至CN欄'!P9</f>
        <v>1.助學獎學金</v>
      </c>
      <c r="Q9" s="237">
        <f>'步驟1. 先填【114-1申請總表】第8列之B欄至CN欄'!Q9</f>
        <v>0</v>
      </c>
      <c r="R9" s="237">
        <f>'步驟1. 先填【114-1申請總表】第8列之B欄至CN欄'!R9</f>
        <v>0</v>
      </c>
      <c r="S9" s="237">
        <f>'步驟1. 先填【114-1申請總表】第8列之B欄至CN欄'!S9</f>
        <v>0</v>
      </c>
      <c r="T9" s="237">
        <f>'步驟1. 先填【114-1申請總表】第8列之B欄至CN欄'!T9</f>
        <v>0</v>
      </c>
      <c r="U9" s="237">
        <f>'步驟1. 先填【114-1申請總表】第8列之B欄至CN欄'!U9</f>
        <v>0</v>
      </c>
      <c r="V9" s="237">
        <f>'步驟1. 先填【114-1申請總表】第8列之B欄至CN欄'!V9</f>
        <v>0</v>
      </c>
      <c r="W9" s="237">
        <f>'步驟1. 先填【114-1申請總表】第8列之B欄至CN欄'!W9</f>
        <v>0</v>
      </c>
      <c r="X9" s="237">
        <f>'步驟1. 先填【114-1申請總表】第8列之B欄至CN欄'!X9</f>
        <v>0</v>
      </c>
      <c r="Y9" s="237">
        <f>'步驟1. 先填【114-1申請總表】第8列之B欄至CN欄'!Y9</f>
        <v>0</v>
      </c>
      <c r="Z9" s="237">
        <f>'步驟1. 先填【114-1申請總表】第8列之B欄至CN欄'!Z9</f>
        <v>0</v>
      </c>
      <c r="AA9" s="237">
        <f>'步驟1. 先填【114-1申請總表】第8列之B欄至CN欄'!AA9</f>
        <v>0</v>
      </c>
      <c r="AB9" s="237">
        <f>'步驟1. 先填【114-1申請總表】第8列之B欄至CN欄'!AB9</f>
        <v>0</v>
      </c>
      <c r="AC9" s="237">
        <f>'步驟1. 先填【114-1申請總表】第8列之B欄至CN欄'!AC9</f>
        <v>0</v>
      </c>
      <c r="AD9" s="237">
        <f>'步驟1. 先填【114-1申請總表】第8列之B欄至CN欄'!AD9</f>
        <v>0</v>
      </c>
      <c r="AE9" s="237">
        <f>'步驟1. 先填【114-1申請總表】第8列之B欄至CN欄'!AE9</f>
        <v>0</v>
      </c>
      <c r="AF9" s="237">
        <f>'步驟1. 先填【114-1申請總表】第8列之B欄至CN欄'!AF9</f>
        <v>0</v>
      </c>
      <c r="AG9" s="237">
        <f>'步驟1. 先填【114-1申請總表】第8列之B欄至CN欄'!AG9</f>
        <v>0</v>
      </c>
      <c r="AH9" s="237">
        <f>'步驟1. 先填【114-1申請總表】第8列之B欄至CN欄'!AH9</f>
        <v>0</v>
      </c>
      <c r="AI9" s="237">
        <f>'步驟1. 先填【114-1申請總表】第8列之B欄至CN欄'!AI9</f>
        <v>0</v>
      </c>
      <c r="AJ9" s="237">
        <f>'步驟1. 先填【114-1申請總表】第8列之B欄至CN欄'!AJ9</f>
        <v>0</v>
      </c>
      <c r="AK9" s="237">
        <f>'步驟1. 先填【114-1申請總表】第8列之B欄至CN欄'!AK9</f>
        <v>0</v>
      </c>
      <c r="AL9" s="237">
        <f>'步驟1. 先填【114-1申請總表】第8列之B欄至CN欄'!AL9</f>
        <v>0</v>
      </c>
      <c r="AM9" s="237">
        <f>'步驟1. 先填【114-1申請總表】第8列之B欄至CN欄'!AM9</f>
        <v>0</v>
      </c>
      <c r="AN9" s="237">
        <f>'步驟1. 先填【114-1申請總表】第8列之B欄至CN欄'!AN9</f>
        <v>0</v>
      </c>
      <c r="AO9" s="237">
        <f>'步驟1. 先填【114-1申請總表】第8列之B欄至CN欄'!AO9</f>
        <v>0</v>
      </c>
      <c r="AP9" s="237">
        <f>'步驟1. 先填【114-1申請總表】第8列之B欄至CN欄'!AP9</f>
        <v>0</v>
      </c>
      <c r="AQ9" s="237">
        <f>'步驟1. 先填【114-1申請總表】第8列之B欄至CN欄'!AQ9</f>
        <v>0</v>
      </c>
      <c r="AR9" s="237">
        <f>'步驟1. 先填【114-1申請總表】第8列之B欄至CN欄'!AR9</f>
        <v>0</v>
      </c>
      <c r="AS9" s="237">
        <f>'步驟1. 先填【114-1申請總表】第8列之B欄至CN欄'!AS9</f>
        <v>0</v>
      </c>
      <c r="AT9" s="237">
        <f>'步驟1. 先填【114-1申請總表】第8列之B欄至CN欄'!AT9</f>
        <v>0</v>
      </c>
      <c r="AU9" s="237">
        <f>'步驟1. 先填【114-1申請總表】第8列之B欄至CN欄'!AU9</f>
        <v>0</v>
      </c>
      <c r="AV9" s="237">
        <f>'步驟1. 先填【114-1申請總表】第8列之B欄至CN欄'!AV9</f>
        <v>0</v>
      </c>
      <c r="AW9" s="237">
        <f>'步驟1. 先填【114-1申請總表】第8列之B欄至CN欄'!AW9</f>
        <v>0</v>
      </c>
      <c r="AX9" s="237">
        <f>'步驟1. 先填【114-1申請總表】第8列之B欄至CN欄'!AX9</f>
        <v>0</v>
      </c>
      <c r="AY9" s="237">
        <f>'步驟1. 先填【114-1申請總表】第8列之B欄至CN欄'!AY9</f>
        <v>0</v>
      </c>
      <c r="AZ9" s="237">
        <f>'步驟1. 先填【114-1申請總表】第8列之B欄至CN欄'!AZ9</f>
        <v>0</v>
      </c>
      <c r="BA9" s="237">
        <f>'步驟1. 先填【114-1申請總表】第8列之B欄至CN欄'!BA9</f>
        <v>0</v>
      </c>
      <c r="BB9" s="237">
        <f>'步驟1. 先填【114-1申請總表】第8列之B欄至CN欄'!BB9</f>
        <v>0</v>
      </c>
      <c r="BC9" s="237">
        <f>'步驟1. 先填【114-1申請總表】第8列之B欄至CN欄'!BC9</f>
        <v>0</v>
      </c>
      <c r="BD9" s="237">
        <f>'步驟1. 先填【114-1申請總表】第8列之B欄至CN欄'!BD9</f>
        <v>0</v>
      </c>
      <c r="BE9" s="237">
        <f>'步驟1. 先填【114-1申請總表】第8列之B欄至CN欄'!BE9</f>
        <v>0</v>
      </c>
      <c r="BF9" s="237">
        <f>'步驟1. 先填【114-1申請總表】第8列之B欄至CN欄'!BF9</f>
        <v>0</v>
      </c>
      <c r="BG9" s="237">
        <f>'步驟1. 先填【114-1申請總表】第8列之B欄至CN欄'!BG9</f>
        <v>0</v>
      </c>
      <c r="BH9" s="237">
        <f>'步驟1. 先填【114-1申請總表】第8列之B欄至CN欄'!BH9</f>
        <v>0</v>
      </c>
      <c r="BI9" s="237">
        <f>'步驟1. 先填【114-1申請總表】第8列之B欄至CN欄'!BI9</f>
        <v>0</v>
      </c>
      <c r="BJ9" s="237">
        <f>'步驟1. 先填【114-1申請總表】第8列之B欄至CN欄'!BJ9</f>
        <v>0</v>
      </c>
      <c r="BK9" s="237">
        <f>'步驟1. 先填【114-1申請總表】第8列之B欄至CN欄'!BK9</f>
        <v>0</v>
      </c>
      <c r="BL9" s="237">
        <f>'步驟1. 先填【114-1申請總表】第8列之B欄至CN欄'!BL9</f>
        <v>0</v>
      </c>
      <c r="BM9" s="237">
        <f>'步驟1. 先填【114-1申請總表】第8列之B欄至CN欄'!BM9</f>
        <v>0</v>
      </c>
      <c r="BN9" s="237">
        <f>'步驟1. 先填【114-1申請總表】第8列之B欄至CN欄'!BN9</f>
        <v>0</v>
      </c>
      <c r="BO9" s="237">
        <f>'步驟1. 先填【114-1申請總表】第8列之B欄至CN欄'!BO9</f>
        <v>0</v>
      </c>
      <c r="BP9" s="237">
        <f>'步驟1. 先填【114-1申請總表】第8列之B欄至CN欄'!BP9</f>
        <v>0</v>
      </c>
      <c r="BQ9" s="237">
        <f>'步驟1. 先填【114-1申請總表】第8列之B欄至CN欄'!BQ9</f>
        <v>0</v>
      </c>
      <c r="BR9" s="237">
        <f>'步驟1. 先填【114-1申請總表】第8列之B欄至CN欄'!BR9</f>
        <v>0</v>
      </c>
      <c r="BS9" s="237">
        <f>'步驟1. 先填【114-1申請總表】第8列之B欄至CN欄'!BS9</f>
        <v>0</v>
      </c>
      <c r="BT9" s="237">
        <f>'步驟1. 先填【114-1申請總表】第8列之B欄至CN欄'!BT9</f>
        <v>0</v>
      </c>
      <c r="BU9" s="237">
        <f>'步驟1. 先填【114-1申請總表】第8列之B欄至CN欄'!BU9</f>
        <v>0</v>
      </c>
      <c r="BV9" s="237">
        <f>'步驟1. 先填【114-1申請總表】第8列之B欄至CN欄'!BV9</f>
        <v>0</v>
      </c>
      <c r="BW9" s="237" t="str">
        <f>'步驟1. 先填【114-1申請總表】第8列之B欄至CN欄'!BW9</f>
        <v xml:space="preserve">學科:
</v>
      </c>
      <c r="BX9" s="237" t="str">
        <f>'步驟1. 先填【114-1申請總表】第8列之B欄至CN欄'!BX9</f>
        <v xml:space="preserve">題型:
</v>
      </c>
      <c r="BY9" s="237">
        <f>'步驟1. 先填【114-1申請總表】第8列之B欄至CN欄'!BY9</f>
        <v>0</v>
      </c>
      <c r="BZ9" s="237" t="str">
        <f>'步驟1. 先填【114-1申請總表】第8列之B欄至CN欄'!BZ9</f>
        <v xml:space="preserve">學科:
</v>
      </c>
      <c r="CA9" s="237" t="str">
        <f>'步驟1. 先填【114-1申請總表】第8列之B欄至CN欄'!CA9</f>
        <v xml:space="preserve">題型:
</v>
      </c>
      <c r="CB9" s="237">
        <f>'步驟1. 先填【114-1申請總表】第8列之B欄至CN欄'!CB9</f>
        <v>0</v>
      </c>
      <c r="CC9" s="237" t="str">
        <f>'步驟1. 先填【114-1申請總表】第8列之B欄至CN欄'!CC9</f>
        <v>有無參加:</v>
      </c>
      <c r="CD9" s="237" t="str">
        <f>'步驟1. 先填【114-1申請總表】第8列之B欄至CN欄'!CD9</f>
        <v xml:space="preserve">社團或活動:
</v>
      </c>
      <c r="CE9" s="237">
        <f>'步驟1. 先填【114-1申請總表】第8列之B欄至CN欄'!CE9</f>
        <v>0</v>
      </c>
      <c r="CF9" s="237">
        <f>'步驟1. 先填【114-1申請總表】第8列之B欄至CN欄'!CF9</f>
        <v>0</v>
      </c>
      <c r="CG9" s="237">
        <f>'步驟1. 先填【114-1申請總表】第8列之B欄至CN欄'!CG9</f>
        <v>0</v>
      </c>
      <c r="CH9" s="237" t="str">
        <f>'步驟1. 先填【114-1申請總表】第8列之B欄至CN欄'!CH9</f>
        <v xml:space="preserve">無達到學習目標之原因:
</v>
      </c>
      <c r="CI9" s="237" t="str">
        <f>'步驟1. 先填【114-1申請總表】第8列之B欄至CN欄'!CI9</f>
        <v xml:space="preserve">改善方法:
</v>
      </c>
      <c r="CJ9" s="237" t="str">
        <f>'步驟1. 先填【114-1申請總表】第8列之B欄至CN欄'!CJ9</f>
        <v xml:space="preserve">最喜歡的課後休閒活動:
</v>
      </c>
      <c r="CK9" s="237" t="str">
        <f>'步驟1. 先填【114-1申請總表】第8列之B欄至CN欄'!CK9</f>
        <v xml:space="preserve">收穫:
</v>
      </c>
      <c r="CL9" s="237">
        <f>'步驟1. 先填【114-1申請總表】第8列之B欄至CN欄'!CL9</f>
        <v>0</v>
      </c>
      <c r="CM9" s="237">
        <f>'步驟1. 先填【114-1申請總表】第8列之B欄至CN欄'!CM9</f>
        <v>0</v>
      </c>
      <c r="CN9" s="237">
        <f>'步驟1. 先填【114-1申請總表】第8列之B欄至CN欄'!CN9</f>
        <v>0</v>
      </c>
      <c r="CO9" s="243">
        <f>'步驟1. 先填【114-1申請總表】第8列之B欄至CN欄'!CO9</f>
        <v>0</v>
      </c>
      <c r="CP9" s="243" t="str">
        <f>'步驟1. 先填【114-1申請總表】第8列之B欄至CN欄'!CP9</f>
        <v>7000021</v>
      </c>
      <c r="CQ9" s="243" t="str">
        <f>'步驟1. 先填【114-1申請總表】第8列之B欄至CN欄'!CQ9</f>
        <v/>
      </c>
      <c r="CR9" s="243" t="str">
        <f>'步驟1. 先填【114-1申請總表】第8列之B欄至CN欄'!CR9</f>
        <v/>
      </c>
      <c r="CS9" s="243">
        <f>'步驟1. 先填【114-1申請總表】第8列之B欄至CN欄'!CS9</f>
        <v>0</v>
      </c>
      <c r="CT9" s="243" t="str">
        <f>'步驟1. 先填【114-1申請總表】第8列之B欄至CN欄'!CT9</f>
        <v/>
      </c>
      <c r="CU9" s="243" t="str">
        <f>'步驟1. 先填【114-1申請總表】第8列之B欄至CN欄'!CU9</f>
        <v/>
      </c>
      <c r="CV9" s="243" t="str">
        <f>'步驟1. 先填【114-1申請總表】第8列之B欄至CN欄'!CV9</f>
        <v/>
      </c>
      <c r="CW9" s="243" t="str">
        <f>'步驟1. 先填【114-1申請總表】第8列之B欄至CN欄'!CW9</f>
        <v/>
      </c>
      <c r="CX9" s="243" t="str">
        <f>'步驟1. 先填【114-1申請總表】第8列之B欄至CN欄'!CX9</f>
        <v/>
      </c>
      <c r="CY9" s="243" t="str">
        <f>'步驟1. 先填【114-1申請總表】第8列之B欄至CN欄'!CY9</f>
        <v/>
      </c>
      <c r="CZ9" s="243" t="str">
        <f>'步驟1. 先填【114-1申請總表】第8列之B欄至CN欄'!CZ9</f>
        <v/>
      </c>
      <c r="DA9" s="243">
        <f>'步驟1. 先填【114-1申請總表】第8列之B欄至CN欄'!DA9</f>
        <v>0</v>
      </c>
      <c r="DB9" s="243">
        <f>'步驟1. 先填【114-1申請總表】第8列之B欄至CN欄'!DB9</f>
        <v>0</v>
      </c>
      <c r="DC9" s="243">
        <f>'步驟1. 先填【114-1申請總表】第8列之B欄至CN欄'!DC9</f>
        <v>0</v>
      </c>
      <c r="DD9" s="243">
        <f>'步驟1. 先填【114-1申請總表】第8列之B欄至CN欄'!DD9</f>
        <v>0</v>
      </c>
      <c r="DE9" s="243">
        <f>'步驟1. 先填【114-1申請總表】第8列之B欄至CN欄'!DE9</f>
        <v>0</v>
      </c>
      <c r="DF9" s="243">
        <f>'步驟1. 先填【114-1申請總表】第8列之B欄至CN欄'!DF9</f>
        <v>1</v>
      </c>
      <c r="DG9" s="243">
        <f>'步驟1. 先填【114-1申請總表】第8列之B欄至CN欄'!DG9</f>
        <v>0</v>
      </c>
      <c r="DH9" s="243">
        <f>'步驟1. 先填【114-1申請總表】第8列之B欄至CN欄'!DH9</f>
        <v>0</v>
      </c>
      <c r="DI9" s="243">
        <f>'步驟1. 先填【114-1申請總表】第8列之B欄至CN欄'!DI9</f>
        <v>0</v>
      </c>
      <c r="DJ9" s="243">
        <f>'步驟1. 先填【114-1申請總表】第8列之B欄至CN欄'!DJ9</f>
        <v>0</v>
      </c>
      <c r="DK9" s="243">
        <f>'步驟1. 先填【114-1申請總表】第8列之B欄至CN欄'!DK9</f>
        <v>0</v>
      </c>
      <c r="DL9" s="243">
        <f>'步驟1. 先填【114-1申請總表】第8列之B欄至CN欄'!DL9</f>
        <v>0</v>
      </c>
      <c r="DM9" s="243">
        <f>'步驟1. 先填【114-1申請總表】第8列之B欄至CN欄'!DM9</f>
        <v>0</v>
      </c>
      <c r="DN9" s="243">
        <f>'步驟1. 先填【114-1申請總表】第8列之B欄至CN欄'!DN9</f>
        <v>0</v>
      </c>
      <c r="DO9" s="266" t="str">
        <f t="shared" si="0"/>
        <v>身份別輸入錯誤</v>
      </c>
      <c r="DP9" s="266" t="str">
        <f t="shared" si="1"/>
        <v>身份別輸入錯誤</v>
      </c>
      <c r="DQ9" s="266" t="str">
        <f t="shared" si="2"/>
        <v>身份別輸入錯誤</v>
      </c>
      <c r="DR9" s="267">
        <v>0</v>
      </c>
      <c r="DS9" s="267"/>
      <c r="DT9" s="267"/>
      <c r="DU9" s="267"/>
      <c r="DV9" s="267"/>
      <c r="DW9" s="267"/>
      <c r="DX9" s="267"/>
      <c r="DY9" s="267"/>
      <c r="DZ9" s="267"/>
      <c r="EA9" s="267"/>
      <c r="EB9" s="267">
        <f t="shared" ref="EB9:EB57" si="22">SUM(DR9:EA9)</f>
        <v>0</v>
      </c>
      <c r="EC9" s="267"/>
      <c r="ED9" s="267"/>
      <c r="EE9" s="267"/>
      <c r="EF9" s="267"/>
      <c r="EG9" s="267"/>
      <c r="EH9" s="267"/>
      <c r="EI9" s="267"/>
      <c r="EJ9" s="267"/>
      <c r="EK9" s="267"/>
      <c r="EL9" s="267"/>
      <c r="EM9" s="267"/>
      <c r="EN9" s="267"/>
      <c r="EO9" s="267"/>
      <c r="EP9" s="267"/>
      <c r="EQ9" s="267"/>
      <c r="ER9" s="267"/>
      <c r="ES9" s="267"/>
      <c r="ET9" s="267"/>
      <c r="EU9" s="258"/>
      <c r="EV9" s="258"/>
      <c r="EW9" s="258"/>
      <c r="EX9" s="257" t="str">
        <f t="shared" si="3"/>
        <v>已提交</v>
      </c>
      <c r="EY9" s="257" t="str">
        <f t="shared" si="4"/>
        <v>已提交</v>
      </c>
      <c r="EZ9" s="257" t="str">
        <f t="shared" si="5"/>
        <v>已提交</v>
      </c>
      <c r="FA9" s="258" t="str">
        <f t="shared" si="6"/>
        <v>已提交</v>
      </c>
      <c r="FB9" s="258" t="str">
        <f t="shared" si="7"/>
        <v>已提交</v>
      </c>
      <c r="FC9" s="258" t="str">
        <f t="shared" si="8"/>
        <v>已提交</v>
      </c>
      <c r="FD9" s="258" t="str">
        <f t="shared" si="9"/>
        <v>已提交</v>
      </c>
      <c r="FE9" s="258" t="str">
        <f t="shared" si="10"/>
        <v>已提交</v>
      </c>
      <c r="FF9" s="258" t="str">
        <f t="shared" si="11"/>
        <v>已提交</v>
      </c>
      <c r="FG9" s="258" t="str">
        <f t="shared" si="12"/>
        <v>已提交</v>
      </c>
      <c r="FH9" s="258" t="str">
        <f t="shared" si="13"/>
        <v>已提交</v>
      </c>
      <c r="FI9" s="257" t="str">
        <f t="shared" si="14"/>
        <v>已提交</v>
      </c>
      <c r="FJ9" s="259" t="str">
        <f t="shared" si="15"/>
        <v>已提交</v>
      </c>
      <c r="FK9" s="258" t="str">
        <f t="shared" si="16"/>
        <v>已提交</v>
      </c>
      <c r="FL9" s="258" t="str">
        <f t="shared" si="17"/>
        <v>已提交</v>
      </c>
      <c r="FM9" s="258" t="str">
        <f t="shared" si="18"/>
        <v>已提交</v>
      </c>
      <c r="FN9" s="258"/>
      <c r="FO9" s="258"/>
      <c r="FP9" s="258"/>
      <c r="FQ9" s="258"/>
      <c r="FR9" s="258"/>
      <c r="FS9" s="258"/>
      <c r="FT9" s="258"/>
      <c r="FU9" s="258"/>
      <c r="FV9" s="258" t="str">
        <f t="shared" si="19"/>
        <v/>
      </c>
      <c r="FW9" s="258" t="str">
        <f t="shared" si="20"/>
        <v/>
      </c>
      <c r="FX9" s="258" t="str">
        <f t="shared" si="21"/>
        <v/>
      </c>
      <c r="FY9" s="258"/>
      <c r="FZ9" s="258"/>
      <c r="GA9" s="258"/>
      <c r="GB9" s="258"/>
      <c r="GC9" s="258"/>
      <c r="GD9" s="258"/>
      <c r="GE9" s="258"/>
      <c r="GF9" s="258"/>
      <c r="GG9" s="258"/>
      <c r="GH9" s="258"/>
      <c r="GI9" s="258"/>
      <c r="GJ9" s="258"/>
      <c r="GK9" s="258"/>
      <c r="GL9" s="258"/>
      <c r="GM9" s="258"/>
      <c r="GN9" s="258"/>
      <c r="GO9" s="258" t="s">
        <v>263</v>
      </c>
      <c r="GP9" s="258"/>
      <c r="GQ9" s="258"/>
      <c r="GR9" s="258"/>
      <c r="GS9" s="258"/>
    </row>
    <row r="10" spans="1:201" s="270" customFormat="1" ht="79.5" customHeight="1">
      <c r="A10" s="286" t="str">
        <f>A9</f>
        <v>114學年度第二學期</v>
      </c>
      <c r="B10" s="237">
        <f>'步驟1. 先填【114-1申請總表】第8列之B欄至CN欄'!B10</f>
        <v>0</v>
      </c>
      <c r="C10" s="237">
        <f>'步驟1. 先填【114-1申請總表】第8列之B欄至CN欄'!C10</f>
        <v>0</v>
      </c>
      <c r="D10" s="237" t="str">
        <f>'步驟1. 先填【114-1申請總表】第8列之B欄至CN欄'!D10</f>
        <v>3</v>
      </c>
      <c r="E10" s="237">
        <f>'步驟1. 先填【114-1申請總表】第8列之B欄至CN欄'!E10</f>
        <v>0</v>
      </c>
      <c r="F10" s="237">
        <f>'步驟1. 先填【114-1申請總表】第8列之B欄至CN欄'!F10</f>
        <v>0</v>
      </c>
      <c r="G10" s="237">
        <f>'步驟1. 先填【114-1申請總表】第8列之B欄至CN欄'!G10</f>
        <v>0</v>
      </c>
      <c r="H10" s="237">
        <f>'步驟1. 先填【114-1申請總表】第8列之B欄至CN欄'!H10</f>
        <v>0</v>
      </c>
      <c r="I10" s="237">
        <f>'步驟1. 先填【114-1申請總表】第8列之B欄至CN欄'!I10</f>
        <v>0</v>
      </c>
      <c r="J10" s="237">
        <f>'步驟1. 先填【114-1申請總表】第8列之B欄至CN欄'!J10</f>
        <v>0</v>
      </c>
      <c r="K10" s="237">
        <f>'步驟1. 先填【114-1申請總表】第8列之B欄至CN欄'!K10</f>
        <v>0</v>
      </c>
      <c r="L10" s="237">
        <f>'步驟1. 先填【114-1申請總表】第8列之B欄至CN欄'!L10</f>
        <v>0</v>
      </c>
      <c r="M10" s="237">
        <f>'步驟1. 先填【114-1申請總表】第8列之B欄至CN欄'!M10</f>
        <v>0</v>
      </c>
      <c r="N10" s="237">
        <f>'步驟1. 先填【114-1申請總表】第8列之B欄至CN欄'!N10</f>
        <v>0</v>
      </c>
      <c r="O10" s="237" t="str">
        <f>'步驟1. 先填【114-1申請總表】第8列之B欄至CN欄'!O10</f>
        <v>XX縣XX鄉XX村XX鄰XX路XX號XX樓</v>
      </c>
      <c r="P10" s="237" t="str">
        <f>'步驟1. 先填【114-1申請總表】第8列之B欄至CN欄'!P10</f>
        <v>1.助學獎學金</v>
      </c>
      <c r="Q10" s="237">
        <f>'步驟1. 先填【114-1申請總表】第8列之B欄至CN欄'!Q10</f>
        <v>0</v>
      </c>
      <c r="R10" s="237">
        <f>'步驟1. 先填【114-1申請總表】第8列之B欄至CN欄'!R10</f>
        <v>0</v>
      </c>
      <c r="S10" s="237">
        <f>'步驟1. 先填【114-1申請總表】第8列之B欄至CN欄'!S10</f>
        <v>0</v>
      </c>
      <c r="T10" s="237">
        <f>'步驟1. 先填【114-1申請總表】第8列之B欄至CN欄'!T10</f>
        <v>0</v>
      </c>
      <c r="U10" s="237">
        <f>'步驟1. 先填【114-1申請總表】第8列之B欄至CN欄'!U10</f>
        <v>0</v>
      </c>
      <c r="V10" s="237">
        <f>'步驟1. 先填【114-1申請總表】第8列之B欄至CN欄'!V10</f>
        <v>0</v>
      </c>
      <c r="W10" s="237">
        <f>'步驟1. 先填【114-1申請總表】第8列之B欄至CN欄'!W10</f>
        <v>0</v>
      </c>
      <c r="X10" s="237">
        <f>'步驟1. 先填【114-1申請總表】第8列之B欄至CN欄'!X10</f>
        <v>0</v>
      </c>
      <c r="Y10" s="237">
        <f>'步驟1. 先填【114-1申請總表】第8列之B欄至CN欄'!Y10</f>
        <v>0</v>
      </c>
      <c r="Z10" s="237">
        <f>'步驟1. 先填【114-1申請總表】第8列之B欄至CN欄'!Z10</f>
        <v>0</v>
      </c>
      <c r="AA10" s="237">
        <f>'步驟1. 先填【114-1申請總表】第8列之B欄至CN欄'!AA10</f>
        <v>0</v>
      </c>
      <c r="AB10" s="237">
        <f>'步驟1. 先填【114-1申請總表】第8列之B欄至CN欄'!AB10</f>
        <v>0</v>
      </c>
      <c r="AC10" s="237">
        <f>'步驟1. 先填【114-1申請總表】第8列之B欄至CN欄'!AC10</f>
        <v>0</v>
      </c>
      <c r="AD10" s="237">
        <f>'步驟1. 先填【114-1申請總表】第8列之B欄至CN欄'!AD10</f>
        <v>0</v>
      </c>
      <c r="AE10" s="237">
        <f>'步驟1. 先填【114-1申請總表】第8列之B欄至CN欄'!AE10</f>
        <v>0</v>
      </c>
      <c r="AF10" s="237">
        <f>'步驟1. 先填【114-1申請總表】第8列之B欄至CN欄'!AF10</f>
        <v>0</v>
      </c>
      <c r="AG10" s="237">
        <f>'步驟1. 先填【114-1申請總表】第8列之B欄至CN欄'!AG10</f>
        <v>0</v>
      </c>
      <c r="AH10" s="237">
        <f>'步驟1. 先填【114-1申請總表】第8列之B欄至CN欄'!AH10</f>
        <v>0</v>
      </c>
      <c r="AI10" s="237">
        <f>'步驟1. 先填【114-1申請總表】第8列之B欄至CN欄'!AI10</f>
        <v>0</v>
      </c>
      <c r="AJ10" s="237">
        <f>'步驟1. 先填【114-1申請總表】第8列之B欄至CN欄'!AJ10</f>
        <v>0</v>
      </c>
      <c r="AK10" s="237">
        <f>'步驟1. 先填【114-1申請總表】第8列之B欄至CN欄'!AK10</f>
        <v>0</v>
      </c>
      <c r="AL10" s="237">
        <f>'步驟1. 先填【114-1申請總表】第8列之B欄至CN欄'!AL10</f>
        <v>0</v>
      </c>
      <c r="AM10" s="237">
        <f>'步驟1. 先填【114-1申請總表】第8列之B欄至CN欄'!AM10</f>
        <v>0</v>
      </c>
      <c r="AN10" s="237">
        <f>'步驟1. 先填【114-1申請總表】第8列之B欄至CN欄'!AN10</f>
        <v>0</v>
      </c>
      <c r="AO10" s="237">
        <f>'步驟1. 先填【114-1申請總表】第8列之B欄至CN欄'!AO10</f>
        <v>0</v>
      </c>
      <c r="AP10" s="237">
        <f>'步驟1. 先填【114-1申請總表】第8列之B欄至CN欄'!AP10</f>
        <v>0</v>
      </c>
      <c r="AQ10" s="237">
        <f>'步驟1. 先填【114-1申請總表】第8列之B欄至CN欄'!AQ10</f>
        <v>0</v>
      </c>
      <c r="AR10" s="237">
        <f>'步驟1. 先填【114-1申請總表】第8列之B欄至CN欄'!AR10</f>
        <v>0</v>
      </c>
      <c r="AS10" s="237">
        <f>'步驟1. 先填【114-1申請總表】第8列之B欄至CN欄'!AS10</f>
        <v>0</v>
      </c>
      <c r="AT10" s="237">
        <f>'步驟1. 先填【114-1申請總表】第8列之B欄至CN欄'!AT10</f>
        <v>0</v>
      </c>
      <c r="AU10" s="237">
        <f>'步驟1. 先填【114-1申請總表】第8列之B欄至CN欄'!AU10</f>
        <v>0</v>
      </c>
      <c r="AV10" s="237">
        <f>'步驟1. 先填【114-1申請總表】第8列之B欄至CN欄'!AV10</f>
        <v>0</v>
      </c>
      <c r="AW10" s="237">
        <f>'步驟1. 先填【114-1申請總表】第8列之B欄至CN欄'!AW10</f>
        <v>0</v>
      </c>
      <c r="AX10" s="237">
        <f>'步驟1. 先填【114-1申請總表】第8列之B欄至CN欄'!AX10</f>
        <v>0</v>
      </c>
      <c r="AY10" s="237">
        <f>'步驟1. 先填【114-1申請總表】第8列之B欄至CN欄'!AY10</f>
        <v>0</v>
      </c>
      <c r="AZ10" s="237">
        <f>'步驟1. 先填【114-1申請總表】第8列之B欄至CN欄'!AZ10</f>
        <v>0</v>
      </c>
      <c r="BA10" s="237">
        <f>'步驟1. 先填【114-1申請總表】第8列之B欄至CN欄'!BA10</f>
        <v>0</v>
      </c>
      <c r="BB10" s="237">
        <f>'步驟1. 先填【114-1申請總表】第8列之B欄至CN欄'!BB10</f>
        <v>0</v>
      </c>
      <c r="BC10" s="237">
        <f>'步驟1. 先填【114-1申請總表】第8列之B欄至CN欄'!BC10</f>
        <v>0</v>
      </c>
      <c r="BD10" s="237">
        <f>'步驟1. 先填【114-1申請總表】第8列之B欄至CN欄'!BD10</f>
        <v>0</v>
      </c>
      <c r="BE10" s="237">
        <f>'步驟1. 先填【114-1申請總表】第8列之B欄至CN欄'!BE10</f>
        <v>0</v>
      </c>
      <c r="BF10" s="237">
        <f>'步驟1. 先填【114-1申請總表】第8列之B欄至CN欄'!BF10</f>
        <v>0</v>
      </c>
      <c r="BG10" s="237">
        <f>'步驟1. 先填【114-1申請總表】第8列之B欄至CN欄'!BG10</f>
        <v>0</v>
      </c>
      <c r="BH10" s="237">
        <f>'步驟1. 先填【114-1申請總表】第8列之B欄至CN欄'!BH10</f>
        <v>0</v>
      </c>
      <c r="BI10" s="237">
        <f>'步驟1. 先填【114-1申請總表】第8列之B欄至CN欄'!BI10</f>
        <v>0</v>
      </c>
      <c r="BJ10" s="237">
        <f>'步驟1. 先填【114-1申請總表】第8列之B欄至CN欄'!BJ10</f>
        <v>0</v>
      </c>
      <c r="BK10" s="237">
        <f>'步驟1. 先填【114-1申請總表】第8列之B欄至CN欄'!BK10</f>
        <v>0</v>
      </c>
      <c r="BL10" s="237">
        <f>'步驟1. 先填【114-1申請總表】第8列之B欄至CN欄'!BL10</f>
        <v>0</v>
      </c>
      <c r="BM10" s="237">
        <f>'步驟1. 先填【114-1申請總表】第8列之B欄至CN欄'!BM10</f>
        <v>0</v>
      </c>
      <c r="BN10" s="237">
        <f>'步驟1. 先填【114-1申請總表】第8列之B欄至CN欄'!BN10</f>
        <v>0</v>
      </c>
      <c r="BO10" s="237">
        <f>'步驟1. 先填【114-1申請總表】第8列之B欄至CN欄'!BO10</f>
        <v>0</v>
      </c>
      <c r="BP10" s="237">
        <f>'步驟1. 先填【114-1申請總表】第8列之B欄至CN欄'!BP10</f>
        <v>0</v>
      </c>
      <c r="BQ10" s="237">
        <f>'步驟1. 先填【114-1申請總表】第8列之B欄至CN欄'!BQ10</f>
        <v>0</v>
      </c>
      <c r="BR10" s="237">
        <f>'步驟1. 先填【114-1申請總表】第8列之B欄至CN欄'!BR10</f>
        <v>0</v>
      </c>
      <c r="BS10" s="237">
        <f>'步驟1. 先填【114-1申請總表】第8列之B欄至CN欄'!BS10</f>
        <v>0</v>
      </c>
      <c r="BT10" s="237">
        <f>'步驟1. 先填【114-1申請總表】第8列之B欄至CN欄'!BT10</f>
        <v>0</v>
      </c>
      <c r="BU10" s="237">
        <f>'步驟1. 先填【114-1申請總表】第8列之B欄至CN欄'!BU10</f>
        <v>0</v>
      </c>
      <c r="BV10" s="237">
        <f>'步驟1. 先填【114-1申請總表】第8列之B欄至CN欄'!BV10</f>
        <v>0</v>
      </c>
      <c r="BW10" s="237" t="str">
        <f>'步驟1. 先填【114-1申請總表】第8列之B欄至CN欄'!BW10</f>
        <v xml:space="preserve">學科:
</v>
      </c>
      <c r="BX10" s="237" t="str">
        <f>'步驟1. 先填【114-1申請總表】第8列之B欄至CN欄'!BX10</f>
        <v xml:space="preserve">題型:
</v>
      </c>
      <c r="BY10" s="237">
        <f>'步驟1. 先填【114-1申請總表】第8列之B欄至CN欄'!BY10</f>
        <v>0</v>
      </c>
      <c r="BZ10" s="237" t="str">
        <f>'步驟1. 先填【114-1申請總表】第8列之B欄至CN欄'!BZ10</f>
        <v xml:space="preserve">學科:
</v>
      </c>
      <c r="CA10" s="237" t="str">
        <f>'步驟1. 先填【114-1申請總表】第8列之B欄至CN欄'!CA10</f>
        <v xml:space="preserve">題型:
</v>
      </c>
      <c r="CB10" s="237">
        <f>'步驟1. 先填【114-1申請總表】第8列之B欄至CN欄'!CB10</f>
        <v>0</v>
      </c>
      <c r="CC10" s="237" t="str">
        <f>'步驟1. 先填【114-1申請總表】第8列之B欄至CN欄'!CC10</f>
        <v>有無參加:</v>
      </c>
      <c r="CD10" s="237" t="str">
        <f>'步驟1. 先填【114-1申請總表】第8列之B欄至CN欄'!CD10</f>
        <v xml:space="preserve">社團或活動:
</v>
      </c>
      <c r="CE10" s="237">
        <f>'步驟1. 先填【114-1申請總表】第8列之B欄至CN欄'!CE10</f>
        <v>0</v>
      </c>
      <c r="CF10" s="237">
        <f>'步驟1. 先填【114-1申請總表】第8列之B欄至CN欄'!CF10</f>
        <v>0</v>
      </c>
      <c r="CG10" s="237">
        <f>'步驟1. 先填【114-1申請總表】第8列之B欄至CN欄'!CG10</f>
        <v>0</v>
      </c>
      <c r="CH10" s="237" t="str">
        <f>'步驟1. 先填【114-1申請總表】第8列之B欄至CN欄'!CH10</f>
        <v xml:space="preserve">無達到學習目標之原因:
</v>
      </c>
      <c r="CI10" s="237" t="str">
        <f>'步驟1. 先填【114-1申請總表】第8列之B欄至CN欄'!CI10</f>
        <v xml:space="preserve">改善方法:
</v>
      </c>
      <c r="CJ10" s="237" t="str">
        <f>'步驟1. 先填【114-1申請總表】第8列之B欄至CN欄'!CJ10</f>
        <v xml:space="preserve">最喜歡的課後休閒活動:
</v>
      </c>
      <c r="CK10" s="237" t="str">
        <f>'步驟1. 先填【114-1申請總表】第8列之B欄至CN欄'!CK10</f>
        <v xml:space="preserve">收穫:
</v>
      </c>
      <c r="CL10" s="237">
        <f>'步驟1. 先填【114-1申請總表】第8列之B欄至CN欄'!CL10</f>
        <v>0</v>
      </c>
      <c r="CM10" s="237">
        <f>'步驟1. 先填【114-1申請總表】第8列之B欄至CN欄'!CM10</f>
        <v>0</v>
      </c>
      <c r="CN10" s="237">
        <f>'步驟1. 先填【114-1申請總表】第8列之B欄至CN欄'!CN10</f>
        <v>0</v>
      </c>
      <c r="CO10" s="243">
        <f>'步驟1. 先填【114-1申請總表】第8列之B欄至CN欄'!CO10</f>
        <v>0</v>
      </c>
      <c r="CP10" s="243" t="str">
        <f>'步驟1. 先填【114-1申請總表】第8列之B欄至CN欄'!CP10</f>
        <v>7000021</v>
      </c>
      <c r="CQ10" s="243" t="str">
        <f>'步驟1. 先填【114-1申請總表】第8列之B欄至CN欄'!CQ10</f>
        <v/>
      </c>
      <c r="CR10" s="243" t="str">
        <f>'步驟1. 先填【114-1申請總表】第8列之B欄至CN欄'!CR10</f>
        <v/>
      </c>
      <c r="CS10" s="243">
        <f>'步驟1. 先填【114-1申請總表】第8列之B欄至CN欄'!CS10</f>
        <v>0</v>
      </c>
      <c r="CT10" s="243" t="str">
        <f>'步驟1. 先填【114-1申請總表】第8列之B欄至CN欄'!CT10</f>
        <v/>
      </c>
      <c r="CU10" s="243" t="str">
        <f>'步驟1. 先填【114-1申請總表】第8列之B欄至CN欄'!CU10</f>
        <v/>
      </c>
      <c r="CV10" s="243" t="str">
        <f>'步驟1. 先填【114-1申請總表】第8列之B欄至CN欄'!CV10</f>
        <v/>
      </c>
      <c r="CW10" s="243" t="str">
        <f>'步驟1. 先填【114-1申請總表】第8列之B欄至CN欄'!CW10</f>
        <v/>
      </c>
      <c r="CX10" s="243" t="str">
        <f>'步驟1. 先填【114-1申請總表】第8列之B欄至CN欄'!CX10</f>
        <v/>
      </c>
      <c r="CY10" s="243" t="str">
        <f>'步驟1. 先填【114-1申請總表】第8列之B欄至CN欄'!CY10</f>
        <v/>
      </c>
      <c r="CZ10" s="243" t="str">
        <f>'步驟1. 先填【114-1申請總表】第8列之B欄至CN欄'!CZ10</f>
        <v/>
      </c>
      <c r="DA10" s="243">
        <f>'步驟1. 先填【114-1申請總表】第8列之B欄至CN欄'!DA10</f>
        <v>0</v>
      </c>
      <c r="DB10" s="243">
        <f>'步驟1. 先填【114-1申請總表】第8列之B欄至CN欄'!DB10</f>
        <v>0</v>
      </c>
      <c r="DC10" s="243">
        <f>'步驟1. 先填【114-1申請總表】第8列之B欄至CN欄'!DC10</f>
        <v>0</v>
      </c>
      <c r="DD10" s="243">
        <f>'步驟1. 先填【114-1申請總表】第8列之B欄至CN欄'!DD10</f>
        <v>0</v>
      </c>
      <c r="DE10" s="243">
        <f>'步驟1. 先填【114-1申請總表】第8列之B欄至CN欄'!DE10</f>
        <v>0</v>
      </c>
      <c r="DF10" s="243">
        <f>'步驟1. 先填【114-1申請總表】第8列之B欄至CN欄'!DF10</f>
        <v>1</v>
      </c>
      <c r="DG10" s="243">
        <f>'步驟1. 先填【114-1申請總表】第8列之B欄至CN欄'!DG10</f>
        <v>0</v>
      </c>
      <c r="DH10" s="243">
        <f>'步驟1. 先填【114-1申請總表】第8列之B欄至CN欄'!DH10</f>
        <v>0</v>
      </c>
      <c r="DI10" s="243">
        <f>'步驟1. 先填【114-1申請總表】第8列之B欄至CN欄'!DI10</f>
        <v>0</v>
      </c>
      <c r="DJ10" s="243">
        <f>'步驟1. 先填【114-1申請總表】第8列之B欄至CN欄'!DJ10</f>
        <v>0</v>
      </c>
      <c r="DK10" s="243">
        <f>'步驟1. 先填【114-1申請總表】第8列之B欄至CN欄'!DK10</f>
        <v>0</v>
      </c>
      <c r="DL10" s="243">
        <f>'步驟1. 先填【114-1申請總表】第8列之B欄至CN欄'!DL10</f>
        <v>0</v>
      </c>
      <c r="DM10" s="243">
        <f>'步驟1. 先填【114-1申請總表】第8列之B欄至CN欄'!DM10</f>
        <v>0</v>
      </c>
      <c r="DN10" s="243">
        <f>'步驟1. 先填【114-1申請總表】第8列之B欄至CN欄'!DN10</f>
        <v>0</v>
      </c>
      <c r="DO10" s="266" t="str">
        <f t="shared" si="0"/>
        <v>身份別輸入錯誤</v>
      </c>
      <c r="DP10" s="266" t="str">
        <f t="shared" si="1"/>
        <v>身份別輸入錯誤</v>
      </c>
      <c r="DQ10" s="266" t="str">
        <f t="shared" si="2"/>
        <v>身份別輸入錯誤</v>
      </c>
      <c r="DR10" s="267">
        <v>0</v>
      </c>
      <c r="DS10" s="267"/>
      <c r="DT10" s="267"/>
      <c r="DU10" s="267"/>
      <c r="DV10" s="267"/>
      <c r="DW10" s="267"/>
      <c r="DX10" s="267"/>
      <c r="DY10" s="267"/>
      <c r="DZ10" s="267"/>
      <c r="EA10" s="267"/>
      <c r="EB10" s="267">
        <f t="shared" si="22"/>
        <v>0</v>
      </c>
      <c r="EC10" s="267"/>
      <c r="ED10" s="267"/>
      <c r="EE10" s="267"/>
      <c r="EF10" s="267"/>
      <c r="EG10" s="267"/>
      <c r="EH10" s="267"/>
      <c r="EI10" s="267"/>
      <c r="EJ10" s="267"/>
      <c r="EK10" s="267"/>
      <c r="EL10" s="267"/>
      <c r="EM10" s="267"/>
      <c r="EN10" s="267"/>
      <c r="EO10" s="267"/>
      <c r="EP10" s="267"/>
      <c r="EQ10" s="267"/>
      <c r="ER10" s="267"/>
      <c r="ES10" s="267"/>
      <c r="ET10" s="267"/>
      <c r="EU10" s="258"/>
      <c r="EV10" s="258"/>
      <c r="EW10" s="258"/>
      <c r="EX10" s="257" t="str">
        <f t="shared" si="3"/>
        <v>已提交</v>
      </c>
      <c r="EY10" s="257" t="str">
        <f t="shared" si="4"/>
        <v>已提交</v>
      </c>
      <c r="EZ10" s="257" t="str">
        <f t="shared" si="5"/>
        <v>已提交</v>
      </c>
      <c r="FA10" s="258" t="str">
        <f t="shared" si="6"/>
        <v>已提交</v>
      </c>
      <c r="FB10" s="258" t="str">
        <f t="shared" si="7"/>
        <v>已提交</v>
      </c>
      <c r="FC10" s="258" t="str">
        <f t="shared" si="8"/>
        <v>已提交</v>
      </c>
      <c r="FD10" s="258" t="str">
        <f t="shared" si="9"/>
        <v>已提交</v>
      </c>
      <c r="FE10" s="258" t="str">
        <f t="shared" si="10"/>
        <v>已提交</v>
      </c>
      <c r="FF10" s="258" t="str">
        <f t="shared" si="11"/>
        <v>已提交</v>
      </c>
      <c r="FG10" s="258" t="str">
        <f t="shared" si="12"/>
        <v>已提交</v>
      </c>
      <c r="FH10" s="258" t="str">
        <f t="shared" si="13"/>
        <v>已提交</v>
      </c>
      <c r="FI10" s="257" t="str">
        <f t="shared" si="14"/>
        <v>已提交</v>
      </c>
      <c r="FJ10" s="259" t="str">
        <f t="shared" si="15"/>
        <v>已提交</v>
      </c>
      <c r="FK10" s="258" t="str">
        <f t="shared" si="16"/>
        <v>已提交</v>
      </c>
      <c r="FL10" s="258" t="str">
        <f t="shared" si="17"/>
        <v>已提交</v>
      </c>
      <c r="FM10" s="258" t="str">
        <f t="shared" si="18"/>
        <v>已提交</v>
      </c>
      <c r="FN10" s="258"/>
      <c r="FO10" s="258"/>
      <c r="FP10" s="258"/>
      <c r="FQ10" s="258"/>
      <c r="FR10" s="258"/>
      <c r="FS10" s="258"/>
      <c r="FT10" s="258"/>
      <c r="FU10" s="258"/>
      <c r="FV10" s="258" t="str">
        <f t="shared" si="19"/>
        <v/>
      </c>
      <c r="FW10" s="258" t="str">
        <f t="shared" si="20"/>
        <v/>
      </c>
      <c r="FX10" s="258" t="str">
        <f t="shared" si="21"/>
        <v/>
      </c>
      <c r="FY10" s="258"/>
      <c r="FZ10" s="258"/>
      <c r="GA10" s="258"/>
      <c r="GB10" s="258"/>
      <c r="GC10" s="258"/>
      <c r="GD10" s="258"/>
      <c r="GE10" s="258"/>
      <c r="GF10" s="258"/>
      <c r="GG10" s="258"/>
      <c r="GH10" s="258"/>
      <c r="GI10" s="258"/>
      <c r="GJ10" s="258"/>
      <c r="GK10" s="258"/>
      <c r="GL10" s="258"/>
      <c r="GM10" s="258"/>
      <c r="GN10" s="258"/>
      <c r="GO10" s="258" t="s">
        <v>263</v>
      </c>
      <c r="GP10" s="258"/>
      <c r="GQ10" s="258"/>
      <c r="GR10" s="258"/>
      <c r="GS10" s="258"/>
    </row>
    <row r="11" spans="1:201" s="270" customFormat="1" ht="79.5" customHeight="1">
      <c r="A11" s="286" t="str">
        <f t="shared" ref="A11:A57" si="23">A10</f>
        <v>114學年度第二學期</v>
      </c>
      <c r="B11" s="237">
        <f>'步驟1. 先填【114-1申請總表】第8列之B欄至CN欄'!B11</f>
        <v>0</v>
      </c>
      <c r="C11" s="237">
        <f>'步驟1. 先填【114-1申請總表】第8列之B欄至CN欄'!C11</f>
        <v>0</v>
      </c>
      <c r="D11" s="237" t="str">
        <f>'步驟1. 先填【114-1申請總表】第8列之B欄至CN欄'!D11</f>
        <v>4</v>
      </c>
      <c r="E11" s="237">
        <f>'步驟1. 先填【114-1申請總表】第8列之B欄至CN欄'!E11</f>
        <v>0</v>
      </c>
      <c r="F11" s="237">
        <f>'步驟1. 先填【114-1申請總表】第8列之B欄至CN欄'!F11</f>
        <v>0</v>
      </c>
      <c r="G11" s="237">
        <f>'步驟1. 先填【114-1申請總表】第8列之B欄至CN欄'!G11</f>
        <v>0</v>
      </c>
      <c r="H11" s="237">
        <f>'步驟1. 先填【114-1申請總表】第8列之B欄至CN欄'!H11</f>
        <v>0</v>
      </c>
      <c r="I11" s="237">
        <f>'步驟1. 先填【114-1申請總表】第8列之B欄至CN欄'!I11</f>
        <v>0</v>
      </c>
      <c r="J11" s="237">
        <f>'步驟1. 先填【114-1申請總表】第8列之B欄至CN欄'!J11</f>
        <v>0</v>
      </c>
      <c r="K11" s="237">
        <f>'步驟1. 先填【114-1申請總表】第8列之B欄至CN欄'!K11</f>
        <v>0</v>
      </c>
      <c r="L11" s="237">
        <f>'步驟1. 先填【114-1申請總表】第8列之B欄至CN欄'!L11</f>
        <v>0</v>
      </c>
      <c r="M11" s="237">
        <f>'步驟1. 先填【114-1申請總表】第8列之B欄至CN欄'!M11</f>
        <v>0</v>
      </c>
      <c r="N11" s="237">
        <f>'步驟1. 先填【114-1申請總表】第8列之B欄至CN欄'!N11</f>
        <v>0</v>
      </c>
      <c r="O11" s="237" t="str">
        <f>'步驟1. 先填【114-1申請總表】第8列之B欄至CN欄'!O11</f>
        <v>XX縣XX鄉XX村XX鄰XX路XX號XX樓</v>
      </c>
      <c r="P11" s="237" t="str">
        <f>'步驟1. 先填【114-1申請總表】第8列之B欄至CN欄'!P11</f>
        <v>1.助學獎學金</v>
      </c>
      <c r="Q11" s="237">
        <f>'步驟1. 先填【114-1申請總表】第8列之B欄至CN欄'!Q11</f>
        <v>0</v>
      </c>
      <c r="R11" s="237">
        <f>'步驟1. 先填【114-1申請總表】第8列之B欄至CN欄'!R11</f>
        <v>0</v>
      </c>
      <c r="S11" s="237">
        <f>'步驟1. 先填【114-1申請總表】第8列之B欄至CN欄'!S11</f>
        <v>0</v>
      </c>
      <c r="T11" s="237">
        <f>'步驟1. 先填【114-1申請總表】第8列之B欄至CN欄'!T11</f>
        <v>0</v>
      </c>
      <c r="U11" s="237">
        <f>'步驟1. 先填【114-1申請總表】第8列之B欄至CN欄'!U11</f>
        <v>0</v>
      </c>
      <c r="V11" s="237">
        <f>'步驟1. 先填【114-1申請總表】第8列之B欄至CN欄'!V11</f>
        <v>0</v>
      </c>
      <c r="W11" s="237">
        <f>'步驟1. 先填【114-1申請總表】第8列之B欄至CN欄'!W11</f>
        <v>0</v>
      </c>
      <c r="X11" s="237">
        <f>'步驟1. 先填【114-1申請總表】第8列之B欄至CN欄'!X11</f>
        <v>0</v>
      </c>
      <c r="Y11" s="237">
        <f>'步驟1. 先填【114-1申請總表】第8列之B欄至CN欄'!Y11</f>
        <v>0</v>
      </c>
      <c r="Z11" s="237">
        <f>'步驟1. 先填【114-1申請總表】第8列之B欄至CN欄'!Z11</f>
        <v>0</v>
      </c>
      <c r="AA11" s="237">
        <f>'步驟1. 先填【114-1申請總表】第8列之B欄至CN欄'!AA11</f>
        <v>0</v>
      </c>
      <c r="AB11" s="237">
        <f>'步驟1. 先填【114-1申請總表】第8列之B欄至CN欄'!AB11</f>
        <v>0</v>
      </c>
      <c r="AC11" s="237">
        <f>'步驟1. 先填【114-1申請總表】第8列之B欄至CN欄'!AC11</f>
        <v>0</v>
      </c>
      <c r="AD11" s="237">
        <f>'步驟1. 先填【114-1申請總表】第8列之B欄至CN欄'!AD11</f>
        <v>0</v>
      </c>
      <c r="AE11" s="237">
        <f>'步驟1. 先填【114-1申請總表】第8列之B欄至CN欄'!AE11</f>
        <v>0</v>
      </c>
      <c r="AF11" s="237">
        <f>'步驟1. 先填【114-1申請總表】第8列之B欄至CN欄'!AF11</f>
        <v>0</v>
      </c>
      <c r="AG11" s="237">
        <f>'步驟1. 先填【114-1申請總表】第8列之B欄至CN欄'!AG11</f>
        <v>0</v>
      </c>
      <c r="AH11" s="237">
        <f>'步驟1. 先填【114-1申請總表】第8列之B欄至CN欄'!AH11</f>
        <v>0</v>
      </c>
      <c r="AI11" s="237">
        <f>'步驟1. 先填【114-1申請總表】第8列之B欄至CN欄'!AI11</f>
        <v>0</v>
      </c>
      <c r="AJ11" s="237">
        <f>'步驟1. 先填【114-1申請總表】第8列之B欄至CN欄'!AJ11</f>
        <v>0</v>
      </c>
      <c r="AK11" s="237">
        <f>'步驟1. 先填【114-1申請總表】第8列之B欄至CN欄'!AK11</f>
        <v>0</v>
      </c>
      <c r="AL11" s="237">
        <f>'步驟1. 先填【114-1申請總表】第8列之B欄至CN欄'!AL11</f>
        <v>0</v>
      </c>
      <c r="AM11" s="237">
        <f>'步驟1. 先填【114-1申請總表】第8列之B欄至CN欄'!AM11</f>
        <v>0</v>
      </c>
      <c r="AN11" s="237">
        <f>'步驟1. 先填【114-1申請總表】第8列之B欄至CN欄'!AN11</f>
        <v>0</v>
      </c>
      <c r="AO11" s="237">
        <f>'步驟1. 先填【114-1申請總表】第8列之B欄至CN欄'!AO11</f>
        <v>0</v>
      </c>
      <c r="AP11" s="237">
        <f>'步驟1. 先填【114-1申請總表】第8列之B欄至CN欄'!AP11</f>
        <v>0</v>
      </c>
      <c r="AQ11" s="237">
        <f>'步驟1. 先填【114-1申請總表】第8列之B欄至CN欄'!AQ11</f>
        <v>0</v>
      </c>
      <c r="AR11" s="237">
        <f>'步驟1. 先填【114-1申請總表】第8列之B欄至CN欄'!AR11</f>
        <v>0</v>
      </c>
      <c r="AS11" s="237">
        <f>'步驟1. 先填【114-1申請總表】第8列之B欄至CN欄'!AS11</f>
        <v>0</v>
      </c>
      <c r="AT11" s="237">
        <f>'步驟1. 先填【114-1申請總表】第8列之B欄至CN欄'!AT11</f>
        <v>0</v>
      </c>
      <c r="AU11" s="237">
        <f>'步驟1. 先填【114-1申請總表】第8列之B欄至CN欄'!AU11</f>
        <v>0</v>
      </c>
      <c r="AV11" s="237">
        <f>'步驟1. 先填【114-1申請總表】第8列之B欄至CN欄'!AV11</f>
        <v>0</v>
      </c>
      <c r="AW11" s="237">
        <f>'步驟1. 先填【114-1申請總表】第8列之B欄至CN欄'!AW11</f>
        <v>0</v>
      </c>
      <c r="AX11" s="237">
        <f>'步驟1. 先填【114-1申請總表】第8列之B欄至CN欄'!AX11</f>
        <v>0</v>
      </c>
      <c r="AY11" s="237">
        <f>'步驟1. 先填【114-1申請總表】第8列之B欄至CN欄'!AY11</f>
        <v>0</v>
      </c>
      <c r="AZ11" s="237">
        <f>'步驟1. 先填【114-1申請總表】第8列之B欄至CN欄'!AZ11</f>
        <v>0</v>
      </c>
      <c r="BA11" s="237">
        <f>'步驟1. 先填【114-1申請總表】第8列之B欄至CN欄'!BA11</f>
        <v>0</v>
      </c>
      <c r="BB11" s="237">
        <f>'步驟1. 先填【114-1申請總表】第8列之B欄至CN欄'!BB11</f>
        <v>0</v>
      </c>
      <c r="BC11" s="237">
        <f>'步驟1. 先填【114-1申請總表】第8列之B欄至CN欄'!BC11</f>
        <v>0</v>
      </c>
      <c r="BD11" s="237">
        <f>'步驟1. 先填【114-1申請總表】第8列之B欄至CN欄'!BD11</f>
        <v>0</v>
      </c>
      <c r="BE11" s="237">
        <f>'步驟1. 先填【114-1申請總表】第8列之B欄至CN欄'!BE11</f>
        <v>0</v>
      </c>
      <c r="BF11" s="237">
        <f>'步驟1. 先填【114-1申請總表】第8列之B欄至CN欄'!BF11</f>
        <v>0</v>
      </c>
      <c r="BG11" s="237">
        <f>'步驟1. 先填【114-1申請總表】第8列之B欄至CN欄'!BG11</f>
        <v>0</v>
      </c>
      <c r="BH11" s="237">
        <f>'步驟1. 先填【114-1申請總表】第8列之B欄至CN欄'!BH11</f>
        <v>0</v>
      </c>
      <c r="BI11" s="237">
        <f>'步驟1. 先填【114-1申請總表】第8列之B欄至CN欄'!BI11</f>
        <v>0</v>
      </c>
      <c r="BJ11" s="237">
        <f>'步驟1. 先填【114-1申請總表】第8列之B欄至CN欄'!BJ11</f>
        <v>0</v>
      </c>
      <c r="BK11" s="237">
        <f>'步驟1. 先填【114-1申請總表】第8列之B欄至CN欄'!BK11</f>
        <v>0</v>
      </c>
      <c r="BL11" s="237">
        <f>'步驟1. 先填【114-1申請總表】第8列之B欄至CN欄'!BL11</f>
        <v>0</v>
      </c>
      <c r="BM11" s="237">
        <f>'步驟1. 先填【114-1申請總表】第8列之B欄至CN欄'!BM11</f>
        <v>0</v>
      </c>
      <c r="BN11" s="237">
        <f>'步驟1. 先填【114-1申請總表】第8列之B欄至CN欄'!BN11</f>
        <v>0</v>
      </c>
      <c r="BO11" s="237">
        <f>'步驟1. 先填【114-1申請總表】第8列之B欄至CN欄'!BO11</f>
        <v>0</v>
      </c>
      <c r="BP11" s="237">
        <f>'步驟1. 先填【114-1申請總表】第8列之B欄至CN欄'!BP11</f>
        <v>0</v>
      </c>
      <c r="BQ11" s="237">
        <f>'步驟1. 先填【114-1申請總表】第8列之B欄至CN欄'!BQ11</f>
        <v>0</v>
      </c>
      <c r="BR11" s="237">
        <f>'步驟1. 先填【114-1申請總表】第8列之B欄至CN欄'!BR11</f>
        <v>0</v>
      </c>
      <c r="BS11" s="237">
        <f>'步驟1. 先填【114-1申請總表】第8列之B欄至CN欄'!BS11</f>
        <v>0</v>
      </c>
      <c r="BT11" s="237">
        <f>'步驟1. 先填【114-1申請總表】第8列之B欄至CN欄'!BT11</f>
        <v>0</v>
      </c>
      <c r="BU11" s="237">
        <f>'步驟1. 先填【114-1申請總表】第8列之B欄至CN欄'!BU11</f>
        <v>0</v>
      </c>
      <c r="BV11" s="237">
        <f>'步驟1. 先填【114-1申請總表】第8列之B欄至CN欄'!BV11</f>
        <v>0</v>
      </c>
      <c r="BW11" s="237" t="str">
        <f>'步驟1. 先填【114-1申請總表】第8列之B欄至CN欄'!BW11</f>
        <v xml:space="preserve">學科:
</v>
      </c>
      <c r="BX11" s="237" t="str">
        <f>'步驟1. 先填【114-1申請總表】第8列之B欄至CN欄'!BX11</f>
        <v xml:space="preserve">題型:
</v>
      </c>
      <c r="BY11" s="237">
        <f>'步驟1. 先填【114-1申請總表】第8列之B欄至CN欄'!BY11</f>
        <v>0</v>
      </c>
      <c r="BZ11" s="237" t="str">
        <f>'步驟1. 先填【114-1申請總表】第8列之B欄至CN欄'!BZ11</f>
        <v xml:space="preserve">學科:
</v>
      </c>
      <c r="CA11" s="237" t="str">
        <f>'步驟1. 先填【114-1申請總表】第8列之B欄至CN欄'!CA11</f>
        <v xml:space="preserve">題型:
</v>
      </c>
      <c r="CB11" s="237">
        <f>'步驟1. 先填【114-1申請總表】第8列之B欄至CN欄'!CB11</f>
        <v>0</v>
      </c>
      <c r="CC11" s="237" t="str">
        <f>'步驟1. 先填【114-1申請總表】第8列之B欄至CN欄'!CC11</f>
        <v>有無參加:</v>
      </c>
      <c r="CD11" s="237" t="str">
        <f>'步驟1. 先填【114-1申請總表】第8列之B欄至CN欄'!CD11</f>
        <v xml:space="preserve">社團或活動:
</v>
      </c>
      <c r="CE11" s="237">
        <f>'步驟1. 先填【114-1申請總表】第8列之B欄至CN欄'!CE11</f>
        <v>0</v>
      </c>
      <c r="CF11" s="237">
        <f>'步驟1. 先填【114-1申請總表】第8列之B欄至CN欄'!CF11</f>
        <v>0</v>
      </c>
      <c r="CG11" s="237">
        <f>'步驟1. 先填【114-1申請總表】第8列之B欄至CN欄'!CG11</f>
        <v>0</v>
      </c>
      <c r="CH11" s="237" t="str">
        <f>'步驟1. 先填【114-1申請總表】第8列之B欄至CN欄'!CH11</f>
        <v xml:space="preserve">無達到學習目標之原因:
</v>
      </c>
      <c r="CI11" s="237" t="str">
        <f>'步驟1. 先填【114-1申請總表】第8列之B欄至CN欄'!CI11</f>
        <v xml:space="preserve">改善方法:
</v>
      </c>
      <c r="CJ11" s="237" t="str">
        <f>'步驟1. 先填【114-1申請總表】第8列之B欄至CN欄'!CJ11</f>
        <v xml:space="preserve">最喜歡的課後休閒活動:
</v>
      </c>
      <c r="CK11" s="237" t="str">
        <f>'步驟1. 先填【114-1申請總表】第8列之B欄至CN欄'!CK11</f>
        <v xml:space="preserve">收穫:
</v>
      </c>
      <c r="CL11" s="237">
        <f>'步驟1. 先填【114-1申請總表】第8列之B欄至CN欄'!CL11</f>
        <v>0</v>
      </c>
      <c r="CM11" s="237">
        <f>'步驟1. 先填【114-1申請總表】第8列之B欄至CN欄'!CM11</f>
        <v>0</v>
      </c>
      <c r="CN11" s="237">
        <f>'步驟1. 先填【114-1申請總表】第8列之B欄至CN欄'!CN11</f>
        <v>0</v>
      </c>
      <c r="CO11" s="243">
        <f>'步驟1. 先填【114-1申請總表】第8列之B欄至CN欄'!CO11</f>
        <v>0</v>
      </c>
      <c r="CP11" s="243" t="str">
        <f>'步驟1. 先填【114-1申請總表】第8列之B欄至CN欄'!CP11</f>
        <v>7000021</v>
      </c>
      <c r="CQ11" s="243" t="str">
        <f>'步驟1. 先填【114-1申請總表】第8列之B欄至CN欄'!CQ11</f>
        <v/>
      </c>
      <c r="CR11" s="243" t="str">
        <f>'步驟1. 先填【114-1申請總表】第8列之B欄至CN欄'!CR11</f>
        <v/>
      </c>
      <c r="CS11" s="243">
        <f>'步驟1. 先填【114-1申請總表】第8列之B欄至CN欄'!CS11</f>
        <v>0</v>
      </c>
      <c r="CT11" s="243" t="str">
        <f>'步驟1. 先填【114-1申請總表】第8列之B欄至CN欄'!CT11</f>
        <v/>
      </c>
      <c r="CU11" s="243" t="str">
        <f>'步驟1. 先填【114-1申請總表】第8列之B欄至CN欄'!CU11</f>
        <v/>
      </c>
      <c r="CV11" s="243" t="str">
        <f>'步驟1. 先填【114-1申請總表】第8列之B欄至CN欄'!CV11</f>
        <v/>
      </c>
      <c r="CW11" s="243" t="str">
        <f>'步驟1. 先填【114-1申請總表】第8列之B欄至CN欄'!CW11</f>
        <v/>
      </c>
      <c r="CX11" s="243" t="str">
        <f>'步驟1. 先填【114-1申請總表】第8列之B欄至CN欄'!CX11</f>
        <v/>
      </c>
      <c r="CY11" s="243" t="str">
        <f>'步驟1. 先填【114-1申請總表】第8列之B欄至CN欄'!CY11</f>
        <v/>
      </c>
      <c r="CZ11" s="243" t="str">
        <f>'步驟1. 先填【114-1申請總表】第8列之B欄至CN欄'!CZ11</f>
        <v/>
      </c>
      <c r="DA11" s="243">
        <f>'步驟1. 先填【114-1申請總表】第8列之B欄至CN欄'!DA11</f>
        <v>0</v>
      </c>
      <c r="DB11" s="243">
        <f>'步驟1. 先填【114-1申請總表】第8列之B欄至CN欄'!DB11</f>
        <v>0</v>
      </c>
      <c r="DC11" s="243">
        <f>'步驟1. 先填【114-1申請總表】第8列之B欄至CN欄'!DC11</f>
        <v>0</v>
      </c>
      <c r="DD11" s="243">
        <f>'步驟1. 先填【114-1申請總表】第8列之B欄至CN欄'!DD11</f>
        <v>0</v>
      </c>
      <c r="DE11" s="243">
        <f>'步驟1. 先填【114-1申請總表】第8列之B欄至CN欄'!DE11</f>
        <v>0</v>
      </c>
      <c r="DF11" s="243">
        <f>'步驟1. 先填【114-1申請總表】第8列之B欄至CN欄'!DF11</f>
        <v>1</v>
      </c>
      <c r="DG11" s="243">
        <f>'步驟1. 先填【114-1申請總表】第8列之B欄至CN欄'!DG11</f>
        <v>0</v>
      </c>
      <c r="DH11" s="243">
        <f>'步驟1. 先填【114-1申請總表】第8列之B欄至CN欄'!DH11</f>
        <v>0</v>
      </c>
      <c r="DI11" s="243">
        <f>'步驟1. 先填【114-1申請總表】第8列之B欄至CN欄'!DI11</f>
        <v>0</v>
      </c>
      <c r="DJ11" s="243">
        <f>'步驟1. 先填【114-1申請總表】第8列之B欄至CN欄'!DJ11</f>
        <v>0</v>
      </c>
      <c r="DK11" s="243">
        <f>'步驟1. 先填【114-1申請總表】第8列之B欄至CN欄'!DK11</f>
        <v>0</v>
      </c>
      <c r="DL11" s="243">
        <f>'步驟1. 先填【114-1申請總表】第8列之B欄至CN欄'!DL11</f>
        <v>0</v>
      </c>
      <c r="DM11" s="243">
        <f>'步驟1. 先填【114-1申請總表】第8列之B欄至CN欄'!DM11</f>
        <v>0</v>
      </c>
      <c r="DN11" s="243">
        <f>'步驟1. 先填【114-1申請總表】第8列之B欄至CN欄'!DN11</f>
        <v>0</v>
      </c>
      <c r="DO11" s="266" t="str">
        <f t="shared" si="0"/>
        <v>身份別輸入錯誤</v>
      </c>
      <c r="DP11" s="266" t="str">
        <f t="shared" si="1"/>
        <v>身份別輸入錯誤</v>
      </c>
      <c r="DQ11" s="266" t="str">
        <f t="shared" si="2"/>
        <v>身份別輸入錯誤</v>
      </c>
      <c r="DR11" s="267">
        <v>0</v>
      </c>
      <c r="DS11" s="267"/>
      <c r="DT11" s="267"/>
      <c r="DU11" s="267"/>
      <c r="DV11" s="267"/>
      <c r="DW11" s="267"/>
      <c r="DX11" s="267"/>
      <c r="DY11" s="267"/>
      <c r="DZ11" s="267"/>
      <c r="EA11" s="267"/>
      <c r="EB11" s="267">
        <f t="shared" si="22"/>
        <v>0</v>
      </c>
      <c r="EC11" s="267"/>
      <c r="ED11" s="267"/>
      <c r="EE11" s="267"/>
      <c r="EF11" s="267"/>
      <c r="EG11" s="267"/>
      <c r="EH11" s="267"/>
      <c r="EI11" s="267"/>
      <c r="EJ11" s="267"/>
      <c r="EK11" s="267"/>
      <c r="EL11" s="267"/>
      <c r="EM11" s="267"/>
      <c r="EN11" s="267"/>
      <c r="EO11" s="267"/>
      <c r="EP11" s="267"/>
      <c r="EQ11" s="267"/>
      <c r="ER11" s="267"/>
      <c r="ES11" s="267"/>
      <c r="ET11" s="267"/>
      <c r="EU11" s="258"/>
      <c r="EV11" s="258"/>
      <c r="EW11" s="258"/>
      <c r="EX11" s="257" t="str">
        <f t="shared" si="3"/>
        <v>已提交</v>
      </c>
      <c r="EY11" s="257" t="str">
        <f t="shared" si="4"/>
        <v>已提交</v>
      </c>
      <c r="EZ11" s="257" t="str">
        <f t="shared" si="5"/>
        <v>已提交</v>
      </c>
      <c r="FA11" s="258" t="str">
        <f t="shared" si="6"/>
        <v>已提交</v>
      </c>
      <c r="FB11" s="258" t="str">
        <f t="shared" si="7"/>
        <v>已提交</v>
      </c>
      <c r="FC11" s="258" t="str">
        <f t="shared" si="8"/>
        <v>已提交</v>
      </c>
      <c r="FD11" s="258" t="str">
        <f t="shared" si="9"/>
        <v>已提交</v>
      </c>
      <c r="FE11" s="258" t="str">
        <f t="shared" si="10"/>
        <v>已提交</v>
      </c>
      <c r="FF11" s="258" t="str">
        <f t="shared" si="11"/>
        <v>已提交</v>
      </c>
      <c r="FG11" s="258" t="str">
        <f t="shared" si="12"/>
        <v>已提交</v>
      </c>
      <c r="FH11" s="258" t="str">
        <f t="shared" si="13"/>
        <v>已提交</v>
      </c>
      <c r="FI11" s="257" t="str">
        <f t="shared" si="14"/>
        <v>已提交</v>
      </c>
      <c r="FJ11" s="259" t="str">
        <f t="shared" si="15"/>
        <v>已提交</v>
      </c>
      <c r="FK11" s="258" t="str">
        <f t="shared" si="16"/>
        <v>已提交</v>
      </c>
      <c r="FL11" s="258" t="str">
        <f t="shared" si="17"/>
        <v>已提交</v>
      </c>
      <c r="FM11" s="258" t="str">
        <f t="shared" si="18"/>
        <v>已提交</v>
      </c>
      <c r="FN11" s="258"/>
      <c r="FO11" s="258"/>
      <c r="FP11" s="258"/>
      <c r="FQ11" s="258"/>
      <c r="FR11" s="258"/>
      <c r="FS11" s="258"/>
      <c r="FT11" s="258"/>
      <c r="FU11" s="258"/>
      <c r="FV11" s="258" t="str">
        <f t="shared" si="19"/>
        <v/>
      </c>
      <c r="FW11" s="258" t="str">
        <f t="shared" si="20"/>
        <v/>
      </c>
      <c r="FX11" s="258" t="str">
        <f t="shared" si="21"/>
        <v/>
      </c>
      <c r="FY11" s="258"/>
      <c r="FZ11" s="258"/>
      <c r="GA11" s="258"/>
      <c r="GB11" s="258"/>
      <c r="GC11" s="258"/>
      <c r="GD11" s="258"/>
      <c r="GE11" s="258"/>
      <c r="GF11" s="258"/>
      <c r="GG11" s="258"/>
      <c r="GH11" s="258"/>
      <c r="GI11" s="258"/>
      <c r="GJ11" s="258"/>
      <c r="GK11" s="258"/>
      <c r="GL11" s="258"/>
      <c r="GM11" s="258"/>
      <c r="GN11" s="258"/>
      <c r="GO11" s="258" t="s">
        <v>263</v>
      </c>
      <c r="GP11" s="258"/>
      <c r="GQ11" s="258"/>
      <c r="GR11" s="258"/>
      <c r="GS11" s="258"/>
    </row>
    <row r="12" spans="1:201" s="270" customFormat="1" ht="79.5" customHeight="1">
      <c r="A12" s="286" t="str">
        <f t="shared" si="23"/>
        <v>114學年度第二學期</v>
      </c>
      <c r="B12" s="237">
        <f>'步驟1. 先填【114-1申請總表】第8列之B欄至CN欄'!B12</f>
        <v>0</v>
      </c>
      <c r="C12" s="237">
        <f>'步驟1. 先填【114-1申請總表】第8列之B欄至CN欄'!C12</f>
        <v>0</v>
      </c>
      <c r="D12" s="237" t="str">
        <f>'步驟1. 先填【114-1申請總表】第8列之B欄至CN欄'!D12</f>
        <v>5</v>
      </c>
      <c r="E12" s="237">
        <f>'步驟1. 先填【114-1申請總表】第8列之B欄至CN欄'!E12</f>
        <v>0</v>
      </c>
      <c r="F12" s="237">
        <f>'步驟1. 先填【114-1申請總表】第8列之B欄至CN欄'!F12</f>
        <v>0</v>
      </c>
      <c r="G12" s="237">
        <f>'步驟1. 先填【114-1申請總表】第8列之B欄至CN欄'!G12</f>
        <v>0</v>
      </c>
      <c r="H12" s="237">
        <f>'步驟1. 先填【114-1申請總表】第8列之B欄至CN欄'!H12</f>
        <v>0</v>
      </c>
      <c r="I12" s="237">
        <f>'步驟1. 先填【114-1申請總表】第8列之B欄至CN欄'!I12</f>
        <v>0</v>
      </c>
      <c r="J12" s="237">
        <f>'步驟1. 先填【114-1申請總表】第8列之B欄至CN欄'!J12</f>
        <v>0</v>
      </c>
      <c r="K12" s="237">
        <f>'步驟1. 先填【114-1申請總表】第8列之B欄至CN欄'!K12</f>
        <v>0</v>
      </c>
      <c r="L12" s="237">
        <f>'步驟1. 先填【114-1申請總表】第8列之B欄至CN欄'!L12</f>
        <v>0</v>
      </c>
      <c r="M12" s="237">
        <f>'步驟1. 先填【114-1申請總表】第8列之B欄至CN欄'!M12</f>
        <v>0</v>
      </c>
      <c r="N12" s="237">
        <f>'步驟1. 先填【114-1申請總表】第8列之B欄至CN欄'!N12</f>
        <v>0</v>
      </c>
      <c r="O12" s="237" t="str">
        <f>'步驟1. 先填【114-1申請總表】第8列之B欄至CN欄'!O12</f>
        <v>XX縣XX鄉XX村XX鄰XX路XX號XX樓</v>
      </c>
      <c r="P12" s="237" t="str">
        <f>'步驟1. 先填【114-1申請總表】第8列之B欄至CN欄'!P12</f>
        <v>1.助學獎學金</v>
      </c>
      <c r="Q12" s="237">
        <f>'步驟1. 先填【114-1申請總表】第8列之B欄至CN欄'!Q12</f>
        <v>0</v>
      </c>
      <c r="R12" s="237">
        <f>'步驟1. 先填【114-1申請總表】第8列之B欄至CN欄'!R12</f>
        <v>0</v>
      </c>
      <c r="S12" s="237">
        <f>'步驟1. 先填【114-1申請總表】第8列之B欄至CN欄'!S12</f>
        <v>0</v>
      </c>
      <c r="T12" s="237">
        <f>'步驟1. 先填【114-1申請總表】第8列之B欄至CN欄'!T12</f>
        <v>0</v>
      </c>
      <c r="U12" s="237">
        <f>'步驟1. 先填【114-1申請總表】第8列之B欄至CN欄'!U12</f>
        <v>0</v>
      </c>
      <c r="V12" s="237">
        <f>'步驟1. 先填【114-1申請總表】第8列之B欄至CN欄'!V12</f>
        <v>0</v>
      </c>
      <c r="W12" s="237">
        <f>'步驟1. 先填【114-1申請總表】第8列之B欄至CN欄'!W12</f>
        <v>0</v>
      </c>
      <c r="X12" s="237">
        <f>'步驟1. 先填【114-1申請總表】第8列之B欄至CN欄'!X12</f>
        <v>0</v>
      </c>
      <c r="Y12" s="237">
        <f>'步驟1. 先填【114-1申請總表】第8列之B欄至CN欄'!Y12</f>
        <v>0</v>
      </c>
      <c r="Z12" s="237">
        <f>'步驟1. 先填【114-1申請總表】第8列之B欄至CN欄'!Z12</f>
        <v>0</v>
      </c>
      <c r="AA12" s="237">
        <f>'步驟1. 先填【114-1申請總表】第8列之B欄至CN欄'!AA12</f>
        <v>0</v>
      </c>
      <c r="AB12" s="237">
        <f>'步驟1. 先填【114-1申請總表】第8列之B欄至CN欄'!AB12</f>
        <v>0</v>
      </c>
      <c r="AC12" s="237">
        <f>'步驟1. 先填【114-1申請總表】第8列之B欄至CN欄'!AC12</f>
        <v>0</v>
      </c>
      <c r="AD12" s="237">
        <f>'步驟1. 先填【114-1申請總表】第8列之B欄至CN欄'!AD12</f>
        <v>0</v>
      </c>
      <c r="AE12" s="237">
        <f>'步驟1. 先填【114-1申請總表】第8列之B欄至CN欄'!AE12</f>
        <v>0</v>
      </c>
      <c r="AF12" s="237">
        <f>'步驟1. 先填【114-1申請總表】第8列之B欄至CN欄'!AF12</f>
        <v>0</v>
      </c>
      <c r="AG12" s="237">
        <f>'步驟1. 先填【114-1申請總表】第8列之B欄至CN欄'!AG12</f>
        <v>0</v>
      </c>
      <c r="AH12" s="237">
        <f>'步驟1. 先填【114-1申請總表】第8列之B欄至CN欄'!AH12</f>
        <v>0</v>
      </c>
      <c r="AI12" s="237">
        <f>'步驟1. 先填【114-1申請總表】第8列之B欄至CN欄'!AI12</f>
        <v>0</v>
      </c>
      <c r="AJ12" s="237">
        <f>'步驟1. 先填【114-1申請總表】第8列之B欄至CN欄'!AJ12</f>
        <v>0</v>
      </c>
      <c r="AK12" s="237">
        <f>'步驟1. 先填【114-1申請總表】第8列之B欄至CN欄'!AK12</f>
        <v>0</v>
      </c>
      <c r="AL12" s="237">
        <f>'步驟1. 先填【114-1申請總表】第8列之B欄至CN欄'!AL12</f>
        <v>0</v>
      </c>
      <c r="AM12" s="237">
        <f>'步驟1. 先填【114-1申請總表】第8列之B欄至CN欄'!AM12</f>
        <v>0</v>
      </c>
      <c r="AN12" s="237">
        <f>'步驟1. 先填【114-1申請總表】第8列之B欄至CN欄'!AN12</f>
        <v>0</v>
      </c>
      <c r="AO12" s="237">
        <f>'步驟1. 先填【114-1申請總表】第8列之B欄至CN欄'!AO12</f>
        <v>0</v>
      </c>
      <c r="AP12" s="237">
        <f>'步驟1. 先填【114-1申請總表】第8列之B欄至CN欄'!AP12</f>
        <v>0</v>
      </c>
      <c r="AQ12" s="237">
        <f>'步驟1. 先填【114-1申請總表】第8列之B欄至CN欄'!AQ12</f>
        <v>0</v>
      </c>
      <c r="AR12" s="237">
        <f>'步驟1. 先填【114-1申請總表】第8列之B欄至CN欄'!AR12</f>
        <v>0</v>
      </c>
      <c r="AS12" s="237">
        <f>'步驟1. 先填【114-1申請總表】第8列之B欄至CN欄'!AS12</f>
        <v>0</v>
      </c>
      <c r="AT12" s="237">
        <f>'步驟1. 先填【114-1申請總表】第8列之B欄至CN欄'!AT12</f>
        <v>0</v>
      </c>
      <c r="AU12" s="237">
        <f>'步驟1. 先填【114-1申請總表】第8列之B欄至CN欄'!AU12</f>
        <v>0</v>
      </c>
      <c r="AV12" s="237">
        <f>'步驟1. 先填【114-1申請總表】第8列之B欄至CN欄'!AV12</f>
        <v>0</v>
      </c>
      <c r="AW12" s="237">
        <f>'步驟1. 先填【114-1申請總表】第8列之B欄至CN欄'!AW12</f>
        <v>0</v>
      </c>
      <c r="AX12" s="237">
        <f>'步驟1. 先填【114-1申請總表】第8列之B欄至CN欄'!AX12</f>
        <v>0</v>
      </c>
      <c r="AY12" s="237">
        <f>'步驟1. 先填【114-1申請總表】第8列之B欄至CN欄'!AY12</f>
        <v>0</v>
      </c>
      <c r="AZ12" s="237">
        <f>'步驟1. 先填【114-1申請總表】第8列之B欄至CN欄'!AZ12</f>
        <v>0</v>
      </c>
      <c r="BA12" s="237">
        <f>'步驟1. 先填【114-1申請總表】第8列之B欄至CN欄'!BA12</f>
        <v>0</v>
      </c>
      <c r="BB12" s="237">
        <f>'步驟1. 先填【114-1申請總表】第8列之B欄至CN欄'!BB12</f>
        <v>0</v>
      </c>
      <c r="BC12" s="237">
        <f>'步驟1. 先填【114-1申請總表】第8列之B欄至CN欄'!BC12</f>
        <v>0</v>
      </c>
      <c r="BD12" s="237">
        <f>'步驟1. 先填【114-1申請總表】第8列之B欄至CN欄'!BD12</f>
        <v>0</v>
      </c>
      <c r="BE12" s="237">
        <f>'步驟1. 先填【114-1申請總表】第8列之B欄至CN欄'!BE12</f>
        <v>0</v>
      </c>
      <c r="BF12" s="237">
        <f>'步驟1. 先填【114-1申請總表】第8列之B欄至CN欄'!BF12</f>
        <v>0</v>
      </c>
      <c r="BG12" s="237">
        <f>'步驟1. 先填【114-1申請總表】第8列之B欄至CN欄'!BG12</f>
        <v>0</v>
      </c>
      <c r="BH12" s="237">
        <f>'步驟1. 先填【114-1申請總表】第8列之B欄至CN欄'!BH12</f>
        <v>0</v>
      </c>
      <c r="BI12" s="237">
        <f>'步驟1. 先填【114-1申請總表】第8列之B欄至CN欄'!BI12</f>
        <v>0</v>
      </c>
      <c r="BJ12" s="237">
        <f>'步驟1. 先填【114-1申請總表】第8列之B欄至CN欄'!BJ12</f>
        <v>0</v>
      </c>
      <c r="BK12" s="237">
        <f>'步驟1. 先填【114-1申請總表】第8列之B欄至CN欄'!BK12</f>
        <v>0</v>
      </c>
      <c r="BL12" s="237">
        <f>'步驟1. 先填【114-1申請總表】第8列之B欄至CN欄'!BL12</f>
        <v>0</v>
      </c>
      <c r="BM12" s="237">
        <f>'步驟1. 先填【114-1申請總表】第8列之B欄至CN欄'!BM12</f>
        <v>0</v>
      </c>
      <c r="BN12" s="237">
        <f>'步驟1. 先填【114-1申請總表】第8列之B欄至CN欄'!BN12</f>
        <v>0</v>
      </c>
      <c r="BO12" s="237">
        <f>'步驟1. 先填【114-1申請總表】第8列之B欄至CN欄'!BO12</f>
        <v>0</v>
      </c>
      <c r="BP12" s="237">
        <f>'步驟1. 先填【114-1申請總表】第8列之B欄至CN欄'!BP12</f>
        <v>0</v>
      </c>
      <c r="BQ12" s="237">
        <f>'步驟1. 先填【114-1申請總表】第8列之B欄至CN欄'!BQ12</f>
        <v>0</v>
      </c>
      <c r="BR12" s="237">
        <f>'步驟1. 先填【114-1申請總表】第8列之B欄至CN欄'!BR12</f>
        <v>0</v>
      </c>
      <c r="BS12" s="237">
        <f>'步驟1. 先填【114-1申請總表】第8列之B欄至CN欄'!BS12</f>
        <v>0</v>
      </c>
      <c r="BT12" s="237">
        <f>'步驟1. 先填【114-1申請總表】第8列之B欄至CN欄'!BT12</f>
        <v>0</v>
      </c>
      <c r="BU12" s="237">
        <f>'步驟1. 先填【114-1申請總表】第8列之B欄至CN欄'!BU12</f>
        <v>0</v>
      </c>
      <c r="BV12" s="237">
        <f>'步驟1. 先填【114-1申請總表】第8列之B欄至CN欄'!BV12</f>
        <v>0</v>
      </c>
      <c r="BW12" s="237" t="str">
        <f>'步驟1. 先填【114-1申請總表】第8列之B欄至CN欄'!BW12</f>
        <v xml:space="preserve">學科:
</v>
      </c>
      <c r="BX12" s="237" t="str">
        <f>'步驟1. 先填【114-1申請總表】第8列之B欄至CN欄'!BX12</f>
        <v xml:space="preserve">題型:
</v>
      </c>
      <c r="BY12" s="237">
        <f>'步驟1. 先填【114-1申請總表】第8列之B欄至CN欄'!BY12</f>
        <v>0</v>
      </c>
      <c r="BZ12" s="237" t="str">
        <f>'步驟1. 先填【114-1申請總表】第8列之B欄至CN欄'!BZ12</f>
        <v xml:space="preserve">學科:
</v>
      </c>
      <c r="CA12" s="237" t="str">
        <f>'步驟1. 先填【114-1申請總表】第8列之B欄至CN欄'!CA12</f>
        <v xml:space="preserve">題型:
</v>
      </c>
      <c r="CB12" s="237">
        <f>'步驟1. 先填【114-1申請總表】第8列之B欄至CN欄'!CB12</f>
        <v>0</v>
      </c>
      <c r="CC12" s="237" t="str">
        <f>'步驟1. 先填【114-1申請總表】第8列之B欄至CN欄'!CC12</f>
        <v>有無參加:</v>
      </c>
      <c r="CD12" s="237" t="str">
        <f>'步驟1. 先填【114-1申請總表】第8列之B欄至CN欄'!CD12</f>
        <v xml:space="preserve">社團或活動:
</v>
      </c>
      <c r="CE12" s="237">
        <f>'步驟1. 先填【114-1申請總表】第8列之B欄至CN欄'!CE12</f>
        <v>0</v>
      </c>
      <c r="CF12" s="237">
        <f>'步驟1. 先填【114-1申請總表】第8列之B欄至CN欄'!CF12</f>
        <v>0</v>
      </c>
      <c r="CG12" s="237">
        <f>'步驟1. 先填【114-1申請總表】第8列之B欄至CN欄'!CG12</f>
        <v>0</v>
      </c>
      <c r="CH12" s="237" t="str">
        <f>'步驟1. 先填【114-1申請總表】第8列之B欄至CN欄'!CH12</f>
        <v xml:space="preserve">無達到學習目標之原因:
</v>
      </c>
      <c r="CI12" s="237" t="str">
        <f>'步驟1. 先填【114-1申請總表】第8列之B欄至CN欄'!CI12</f>
        <v xml:space="preserve">改善方法:
</v>
      </c>
      <c r="CJ12" s="237" t="str">
        <f>'步驟1. 先填【114-1申請總表】第8列之B欄至CN欄'!CJ12</f>
        <v xml:space="preserve">最喜歡的課後休閒活動:
</v>
      </c>
      <c r="CK12" s="237" t="str">
        <f>'步驟1. 先填【114-1申請總表】第8列之B欄至CN欄'!CK12</f>
        <v xml:space="preserve">收穫:
</v>
      </c>
      <c r="CL12" s="237">
        <f>'步驟1. 先填【114-1申請總表】第8列之B欄至CN欄'!CL12</f>
        <v>0</v>
      </c>
      <c r="CM12" s="237">
        <f>'步驟1. 先填【114-1申請總表】第8列之B欄至CN欄'!CM12</f>
        <v>0</v>
      </c>
      <c r="CN12" s="237">
        <f>'步驟1. 先填【114-1申請總表】第8列之B欄至CN欄'!CN12</f>
        <v>0</v>
      </c>
      <c r="CO12" s="243">
        <f>'步驟1. 先填【114-1申請總表】第8列之B欄至CN欄'!CO12</f>
        <v>0</v>
      </c>
      <c r="CP12" s="243" t="str">
        <f>'步驟1. 先填【114-1申請總表】第8列之B欄至CN欄'!CP12</f>
        <v>7000021</v>
      </c>
      <c r="CQ12" s="243" t="str">
        <f>'步驟1. 先填【114-1申請總表】第8列之B欄至CN欄'!CQ12</f>
        <v/>
      </c>
      <c r="CR12" s="243" t="str">
        <f>'步驟1. 先填【114-1申請總表】第8列之B欄至CN欄'!CR12</f>
        <v/>
      </c>
      <c r="CS12" s="243">
        <f>'步驟1. 先填【114-1申請總表】第8列之B欄至CN欄'!CS12</f>
        <v>0</v>
      </c>
      <c r="CT12" s="243" t="str">
        <f>'步驟1. 先填【114-1申請總表】第8列之B欄至CN欄'!CT12</f>
        <v/>
      </c>
      <c r="CU12" s="243" t="str">
        <f>'步驟1. 先填【114-1申請總表】第8列之B欄至CN欄'!CU12</f>
        <v/>
      </c>
      <c r="CV12" s="243" t="str">
        <f>'步驟1. 先填【114-1申請總表】第8列之B欄至CN欄'!CV12</f>
        <v/>
      </c>
      <c r="CW12" s="243" t="str">
        <f>'步驟1. 先填【114-1申請總表】第8列之B欄至CN欄'!CW12</f>
        <v/>
      </c>
      <c r="CX12" s="243" t="str">
        <f>'步驟1. 先填【114-1申請總表】第8列之B欄至CN欄'!CX12</f>
        <v/>
      </c>
      <c r="CY12" s="243" t="str">
        <f>'步驟1. 先填【114-1申請總表】第8列之B欄至CN欄'!CY12</f>
        <v/>
      </c>
      <c r="CZ12" s="243" t="str">
        <f>'步驟1. 先填【114-1申請總表】第8列之B欄至CN欄'!CZ12</f>
        <v/>
      </c>
      <c r="DA12" s="243">
        <f>'步驟1. 先填【114-1申請總表】第8列之B欄至CN欄'!DA12</f>
        <v>0</v>
      </c>
      <c r="DB12" s="243">
        <f>'步驟1. 先填【114-1申請總表】第8列之B欄至CN欄'!DB12</f>
        <v>0</v>
      </c>
      <c r="DC12" s="243">
        <f>'步驟1. 先填【114-1申請總表】第8列之B欄至CN欄'!DC12</f>
        <v>0</v>
      </c>
      <c r="DD12" s="243">
        <f>'步驟1. 先填【114-1申請總表】第8列之B欄至CN欄'!DD12</f>
        <v>0</v>
      </c>
      <c r="DE12" s="243">
        <f>'步驟1. 先填【114-1申請總表】第8列之B欄至CN欄'!DE12</f>
        <v>0</v>
      </c>
      <c r="DF12" s="243">
        <f>'步驟1. 先填【114-1申請總表】第8列之B欄至CN欄'!DF12</f>
        <v>1</v>
      </c>
      <c r="DG12" s="243">
        <f>'步驟1. 先填【114-1申請總表】第8列之B欄至CN欄'!DG12</f>
        <v>0</v>
      </c>
      <c r="DH12" s="243">
        <f>'步驟1. 先填【114-1申請總表】第8列之B欄至CN欄'!DH12</f>
        <v>0</v>
      </c>
      <c r="DI12" s="243">
        <f>'步驟1. 先填【114-1申請總表】第8列之B欄至CN欄'!DI12</f>
        <v>0</v>
      </c>
      <c r="DJ12" s="243">
        <f>'步驟1. 先填【114-1申請總表】第8列之B欄至CN欄'!DJ12</f>
        <v>0</v>
      </c>
      <c r="DK12" s="243">
        <f>'步驟1. 先填【114-1申請總表】第8列之B欄至CN欄'!DK12</f>
        <v>0</v>
      </c>
      <c r="DL12" s="243">
        <f>'步驟1. 先填【114-1申請總表】第8列之B欄至CN欄'!DL12</f>
        <v>0</v>
      </c>
      <c r="DM12" s="243">
        <f>'步驟1. 先填【114-1申請總表】第8列之B欄至CN欄'!DM12</f>
        <v>0</v>
      </c>
      <c r="DN12" s="243">
        <f>'步驟1. 先填【114-1申請總表】第8列之B欄至CN欄'!DN12</f>
        <v>0</v>
      </c>
      <c r="DO12" s="266" t="str">
        <f t="shared" si="0"/>
        <v>身份別輸入錯誤</v>
      </c>
      <c r="DP12" s="266" t="str">
        <f t="shared" si="1"/>
        <v>身份別輸入錯誤</v>
      </c>
      <c r="DQ12" s="266" t="str">
        <f t="shared" si="2"/>
        <v>身份別輸入錯誤</v>
      </c>
      <c r="DR12" s="267">
        <v>0</v>
      </c>
      <c r="DS12" s="267"/>
      <c r="DT12" s="267"/>
      <c r="DU12" s="267"/>
      <c r="DV12" s="267"/>
      <c r="DW12" s="267"/>
      <c r="DX12" s="267"/>
      <c r="DY12" s="267"/>
      <c r="DZ12" s="267"/>
      <c r="EA12" s="267"/>
      <c r="EB12" s="267">
        <f t="shared" si="22"/>
        <v>0</v>
      </c>
      <c r="EC12" s="267"/>
      <c r="ED12" s="267"/>
      <c r="EE12" s="267"/>
      <c r="EF12" s="267"/>
      <c r="EG12" s="267"/>
      <c r="EH12" s="267"/>
      <c r="EI12" s="267"/>
      <c r="EJ12" s="267"/>
      <c r="EK12" s="267"/>
      <c r="EL12" s="267"/>
      <c r="EM12" s="267"/>
      <c r="EN12" s="267"/>
      <c r="EO12" s="267"/>
      <c r="EP12" s="267"/>
      <c r="EQ12" s="267"/>
      <c r="ER12" s="267"/>
      <c r="ES12" s="267"/>
      <c r="ET12" s="267"/>
      <c r="EU12" s="258"/>
      <c r="EV12" s="258"/>
      <c r="EW12" s="258"/>
      <c r="EX12" s="257" t="str">
        <f t="shared" si="3"/>
        <v>已提交</v>
      </c>
      <c r="EY12" s="257" t="str">
        <f t="shared" si="4"/>
        <v>已提交</v>
      </c>
      <c r="EZ12" s="257" t="str">
        <f t="shared" si="5"/>
        <v>已提交</v>
      </c>
      <c r="FA12" s="258" t="str">
        <f t="shared" si="6"/>
        <v>已提交</v>
      </c>
      <c r="FB12" s="258" t="str">
        <f t="shared" si="7"/>
        <v>已提交</v>
      </c>
      <c r="FC12" s="258" t="str">
        <f t="shared" si="8"/>
        <v>已提交</v>
      </c>
      <c r="FD12" s="258" t="str">
        <f t="shared" si="9"/>
        <v>已提交</v>
      </c>
      <c r="FE12" s="258" t="str">
        <f t="shared" si="10"/>
        <v>已提交</v>
      </c>
      <c r="FF12" s="258" t="str">
        <f t="shared" si="11"/>
        <v>已提交</v>
      </c>
      <c r="FG12" s="258" t="str">
        <f t="shared" si="12"/>
        <v>已提交</v>
      </c>
      <c r="FH12" s="258" t="str">
        <f t="shared" si="13"/>
        <v>已提交</v>
      </c>
      <c r="FI12" s="257" t="str">
        <f t="shared" si="14"/>
        <v>已提交</v>
      </c>
      <c r="FJ12" s="259" t="str">
        <f t="shared" si="15"/>
        <v>已提交</v>
      </c>
      <c r="FK12" s="258" t="str">
        <f t="shared" si="16"/>
        <v>已提交</v>
      </c>
      <c r="FL12" s="258" t="str">
        <f t="shared" si="17"/>
        <v>已提交</v>
      </c>
      <c r="FM12" s="258" t="str">
        <f t="shared" si="18"/>
        <v>已提交</v>
      </c>
      <c r="FN12" s="258"/>
      <c r="FO12" s="258"/>
      <c r="FP12" s="258"/>
      <c r="FQ12" s="258"/>
      <c r="FR12" s="258"/>
      <c r="FS12" s="258"/>
      <c r="FT12" s="258"/>
      <c r="FU12" s="258"/>
      <c r="FV12" s="258" t="str">
        <f t="shared" si="19"/>
        <v/>
      </c>
      <c r="FW12" s="258" t="str">
        <f t="shared" si="20"/>
        <v/>
      </c>
      <c r="FX12" s="258" t="str">
        <f t="shared" si="21"/>
        <v/>
      </c>
      <c r="FY12" s="258"/>
      <c r="FZ12" s="258"/>
      <c r="GA12" s="258"/>
      <c r="GB12" s="258"/>
      <c r="GC12" s="258"/>
      <c r="GD12" s="258"/>
      <c r="GE12" s="258"/>
      <c r="GF12" s="258"/>
      <c r="GG12" s="258"/>
      <c r="GH12" s="258"/>
      <c r="GI12" s="258"/>
      <c r="GJ12" s="258"/>
      <c r="GK12" s="258"/>
      <c r="GL12" s="258"/>
      <c r="GM12" s="258"/>
      <c r="GN12" s="258"/>
      <c r="GO12" s="258" t="s">
        <v>263</v>
      </c>
      <c r="GP12" s="258"/>
      <c r="GQ12" s="258"/>
      <c r="GR12" s="258"/>
      <c r="GS12" s="258"/>
    </row>
    <row r="13" spans="1:201" s="270" customFormat="1" ht="79.5" customHeight="1">
      <c r="A13" s="286" t="str">
        <f t="shared" si="23"/>
        <v>114學年度第二學期</v>
      </c>
      <c r="B13" s="237">
        <f>'步驟1. 先填【114-1申請總表】第8列之B欄至CN欄'!B13</f>
        <v>0</v>
      </c>
      <c r="C13" s="237">
        <f>'步驟1. 先填【114-1申請總表】第8列之B欄至CN欄'!C13</f>
        <v>0</v>
      </c>
      <c r="D13" s="237" t="str">
        <f>'步驟1. 先填【114-1申請總表】第8列之B欄至CN欄'!D13</f>
        <v>6</v>
      </c>
      <c r="E13" s="237">
        <f>'步驟1. 先填【114-1申請總表】第8列之B欄至CN欄'!E13</f>
        <v>0</v>
      </c>
      <c r="F13" s="237">
        <f>'步驟1. 先填【114-1申請總表】第8列之B欄至CN欄'!F13</f>
        <v>0</v>
      </c>
      <c r="G13" s="237">
        <f>'步驟1. 先填【114-1申請總表】第8列之B欄至CN欄'!G13</f>
        <v>0</v>
      </c>
      <c r="H13" s="237">
        <f>'步驟1. 先填【114-1申請總表】第8列之B欄至CN欄'!H13</f>
        <v>0</v>
      </c>
      <c r="I13" s="237">
        <f>'步驟1. 先填【114-1申請總表】第8列之B欄至CN欄'!I13</f>
        <v>0</v>
      </c>
      <c r="J13" s="237">
        <f>'步驟1. 先填【114-1申請總表】第8列之B欄至CN欄'!J13</f>
        <v>0</v>
      </c>
      <c r="K13" s="237">
        <f>'步驟1. 先填【114-1申請總表】第8列之B欄至CN欄'!K13</f>
        <v>0</v>
      </c>
      <c r="L13" s="237">
        <f>'步驟1. 先填【114-1申請總表】第8列之B欄至CN欄'!L13</f>
        <v>0</v>
      </c>
      <c r="M13" s="237">
        <f>'步驟1. 先填【114-1申請總表】第8列之B欄至CN欄'!M13</f>
        <v>0</v>
      </c>
      <c r="N13" s="237">
        <f>'步驟1. 先填【114-1申請總表】第8列之B欄至CN欄'!N13</f>
        <v>0</v>
      </c>
      <c r="O13" s="237" t="str">
        <f>'步驟1. 先填【114-1申請總表】第8列之B欄至CN欄'!O13</f>
        <v>XX縣XX鄉XX村XX鄰XX路XX號XX樓</v>
      </c>
      <c r="P13" s="237" t="str">
        <f>'步驟1. 先填【114-1申請總表】第8列之B欄至CN欄'!P13</f>
        <v>1.助學獎學金</v>
      </c>
      <c r="Q13" s="237">
        <f>'步驟1. 先填【114-1申請總表】第8列之B欄至CN欄'!Q13</f>
        <v>0</v>
      </c>
      <c r="R13" s="237">
        <f>'步驟1. 先填【114-1申請總表】第8列之B欄至CN欄'!R13</f>
        <v>0</v>
      </c>
      <c r="S13" s="237">
        <f>'步驟1. 先填【114-1申請總表】第8列之B欄至CN欄'!S13</f>
        <v>0</v>
      </c>
      <c r="T13" s="237">
        <f>'步驟1. 先填【114-1申請總表】第8列之B欄至CN欄'!T13</f>
        <v>0</v>
      </c>
      <c r="U13" s="237">
        <f>'步驟1. 先填【114-1申請總表】第8列之B欄至CN欄'!U13</f>
        <v>0</v>
      </c>
      <c r="V13" s="237">
        <f>'步驟1. 先填【114-1申請總表】第8列之B欄至CN欄'!V13</f>
        <v>0</v>
      </c>
      <c r="W13" s="237">
        <f>'步驟1. 先填【114-1申請總表】第8列之B欄至CN欄'!W13</f>
        <v>0</v>
      </c>
      <c r="X13" s="237">
        <f>'步驟1. 先填【114-1申請總表】第8列之B欄至CN欄'!X13</f>
        <v>0</v>
      </c>
      <c r="Y13" s="237">
        <f>'步驟1. 先填【114-1申請總表】第8列之B欄至CN欄'!Y13</f>
        <v>0</v>
      </c>
      <c r="Z13" s="237">
        <f>'步驟1. 先填【114-1申請總表】第8列之B欄至CN欄'!Z13</f>
        <v>0</v>
      </c>
      <c r="AA13" s="237">
        <f>'步驟1. 先填【114-1申請總表】第8列之B欄至CN欄'!AA13</f>
        <v>0</v>
      </c>
      <c r="AB13" s="237">
        <f>'步驟1. 先填【114-1申請總表】第8列之B欄至CN欄'!AB13</f>
        <v>0</v>
      </c>
      <c r="AC13" s="237">
        <f>'步驟1. 先填【114-1申請總表】第8列之B欄至CN欄'!AC13</f>
        <v>0</v>
      </c>
      <c r="AD13" s="237">
        <f>'步驟1. 先填【114-1申請總表】第8列之B欄至CN欄'!AD13</f>
        <v>0</v>
      </c>
      <c r="AE13" s="237">
        <f>'步驟1. 先填【114-1申請總表】第8列之B欄至CN欄'!AE13</f>
        <v>0</v>
      </c>
      <c r="AF13" s="237">
        <f>'步驟1. 先填【114-1申請總表】第8列之B欄至CN欄'!AF13</f>
        <v>0</v>
      </c>
      <c r="AG13" s="237">
        <f>'步驟1. 先填【114-1申請總表】第8列之B欄至CN欄'!AG13</f>
        <v>0</v>
      </c>
      <c r="AH13" s="237">
        <f>'步驟1. 先填【114-1申請總表】第8列之B欄至CN欄'!AH13</f>
        <v>0</v>
      </c>
      <c r="AI13" s="237">
        <f>'步驟1. 先填【114-1申請總表】第8列之B欄至CN欄'!AI13</f>
        <v>0</v>
      </c>
      <c r="AJ13" s="237">
        <f>'步驟1. 先填【114-1申請總表】第8列之B欄至CN欄'!AJ13</f>
        <v>0</v>
      </c>
      <c r="AK13" s="237">
        <f>'步驟1. 先填【114-1申請總表】第8列之B欄至CN欄'!AK13</f>
        <v>0</v>
      </c>
      <c r="AL13" s="237">
        <f>'步驟1. 先填【114-1申請總表】第8列之B欄至CN欄'!AL13</f>
        <v>0</v>
      </c>
      <c r="AM13" s="237">
        <f>'步驟1. 先填【114-1申請總表】第8列之B欄至CN欄'!AM13</f>
        <v>0</v>
      </c>
      <c r="AN13" s="237">
        <f>'步驟1. 先填【114-1申請總表】第8列之B欄至CN欄'!AN13</f>
        <v>0</v>
      </c>
      <c r="AO13" s="237">
        <f>'步驟1. 先填【114-1申請總表】第8列之B欄至CN欄'!AO13</f>
        <v>0</v>
      </c>
      <c r="AP13" s="237">
        <f>'步驟1. 先填【114-1申請總表】第8列之B欄至CN欄'!AP13</f>
        <v>0</v>
      </c>
      <c r="AQ13" s="237">
        <f>'步驟1. 先填【114-1申請總表】第8列之B欄至CN欄'!AQ13</f>
        <v>0</v>
      </c>
      <c r="AR13" s="237">
        <f>'步驟1. 先填【114-1申請總表】第8列之B欄至CN欄'!AR13</f>
        <v>0</v>
      </c>
      <c r="AS13" s="237">
        <f>'步驟1. 先填【114-1申請總表】第8列之B欄至CN欄'!AS13</f>
        <v>0</v>
      </c>
      <c r="AT13" s="237">
        <f>'步驟1. 先填【114-1申請總表】第8列之B欄至CN欄'!AT13</f>
        <v>0</v>
      </c>
      <c r="AU13" s="237">
        <f>'步驟1. 先填【114-1申請總表】第8列之B欄至CN欄'!AU13</f>
        <v>0</v>
      </c>
      <c r="AV13" s="237">
        <f>'步驟1. 先填【114-1申請總表】第8列之B欄至CN欄'!AV13</f>
        <v>0</v>
      </c>
      <c r="AW13" s="237">
        <f>'步驟1. 先填【114-1申請總表】第8列之B欄至CN欄'!AW13</f>
        <v>0</v>
      </c>
      <c r="AX13" s="237">
        <f>'步驟1. 先填【114-1申請總表】第8列之B欄至CN欄'!AX13</f>
        <v>0</v>
      </c>
      <c r="AY13" s="237">
        <f>'步驟1. 先填【114-1申請總表】第8列之B欄至CN欄'!AY13</f>
        <v>0</v>
      </c>
      <c r="AZ13" s="237">
        <f>'步驟1. 先填【114-1申請總表】第8列之B欄至CN欄'!AZ13</f>
        <v>0</v>
      </c>
      <c r="BA13" s="237">
        <f>'步驟1. 先填【114-1申請總表】第8列之B欄至CN欄'!BA13</f>
        <v>0</v>
      </c>
      <c r="BB13" s="237">
        <f>'步驟1. 先填【114-1申請總表】第8列之B欄至CN欄'!BB13</f>
        <v>0</v>
      </c>
      <c r="BC13" s="237">
        <f>'步驟1. 先填【114-1申請總表】第8列之B欄至CN欄'!BC13</f>
        <v>0</v>
      </c>
      <c r="BD13" s="237">
        <f>'步驟1. 先填【114-1申請總表】第8列之B欄至CN欄'!BD13</f>
        <v>0</v>
      </c>
      <c r="BE13" s="237">
        <f>'步驟1. 先填【114-1申請總表】第8列之B欄至CN欄'!BE13</f>
        <v>0</v>
      </c>
      <c r="BF13" s="237">
        <f>'步驟1. 先填【114-1申請總表】第8列之B欄至CN欄'!BF13</f>
        <v>0</v>
      </c>
      <c r="BG13" s="237">
        <f>'步驟1. 先填【114-1申請總表】第8列之B欄至CN欄'!BG13</f>
        <v>0</v>
      </c>
      <c r="BH13" s="237">
        <f>'步驟1. 先填【114-1申請總表】第8列之B欄至CN欄'!BH13</f>
        <v>0</v>
      </c>
      <c r="BI13" s="237">
        <f>'步驟1. 先填【114-1申請總表】第8列之B欄至CN欄'!BI13</f>
        <v>0</v>
      </c>
      <c r="BJ13" s="237">
        <f>'步驟1. 先填【114-1申請總表】第8列之B欄至CN欄'!BJ13</f>
        <v>0</v>
      </c>
      <c r="BK13" s="237">
        <f>'步驟1. 先填【114-1申請總表】第8列之B欄至CN欄'!BK13</f>
        <v>0</v>
      </c>
      <c r="BL13" s="237">
        <f>'步驟1. 先填【114-1申請總表】第8列之B欄至CN欄'!BL13</f>
        <v>0</v>
      </c>
      <c r="BM13" s="237">
        <f>'步驟1. 先填【114-1申請總表】第8列之B欄至CN欄'!BM13</f>
        <v>0</v>
      </c>
      <c r="BN13" s="237">
        <f>'步驟1. 先填【114-1申請總表】第8列之B欄至CN欄'!BN13</f>
        <v>0</v>
      </c>
      <c r="BO13" s="237">
        <f>'步驟1. 先填【114-1申請總表】第8列之B欄至CN欄'!BO13</f>
        <v>0</v>
      </c>
      <c r="BP13" s="237">
        <f>'步驟1. 先填【114-1申請總表】第8列之B欄至CN欄'!BP13</f>
        <v>0</v>
      </c>
      <c r="BQ13" s="237">
        <f>'步驟1. 先填【114-1申請總表】第8列之B欄至CN欄'!BQ13</f>
        <v>0</v>
      </c>
      <c r="BR13" s="237">
        <f>'步驟1. 先填【114-1申請總表】第8列之B欄至CN欄'!BR13</f>
        <v>0</v>
      </c>
      <c r="BS13" s="237">
        <f>'步驟1. 先填【114-1申請總表】第8列之B欄至CN欄'!BS13</f>
        <v>0</v>
      </c>
      <c r="BT13" s="237">
        <f>'步驟1. 先填【114-1申請總表】第8列之B欄至CN欄'!BT13</f>
        <v>0</v>
      </c>
      <c r="BU13" s="237">
        <f>'步驟1. 先填【114-1申請總表】第8列之B欄至CN欄'!BU13</f>
        <v>0</v>
      </c>
      <c r="BV13" s="237">
        <f>'步驟1. 先填【114-1申請總表】第8列之B欄至CN欄'!BV13</f>
        <v>0</v>
      </c>
      <c r="BW13" s="237" t="str">
        <f>'步驟1. 先填【114-1申請總表】第8列之B欄至CN欄'!BW13</f>
        <v xml:space="preserve">學科:
</v>
      </c>
      <c r="BX13" s="237" t="str">
        <f>'步驟1. 先填【114-1申請總表】第8列之B欄至CN欄'!BX13</f>
        <v xml:space="preserve">題型:
</v>
      </c>
      <c r="BY13" s="237">
        <f>'步驟1. 先填【114-1申請總表】第8列之B欄至CN欄'!BY13</f>
        <v>0</v>
      </c>
      <c r="BZ13" s="237" t="str">
        <f>'步驟1. 先填【114-1申請總表】第8列之B欄至CN欄'!BZ13</f>
        <v xml:space="preserve">學科:
</v>
      </c>
      <c r="CA13" s="237" t="str">
        <f>'步驟1. 先填【114-1申請總表】第8列之B欄至CN欄'!CA13</f>
        <v xml:space="preserve">題型:
</v>
      </c>
      <c r="CB13" s="237">
        <f>'步驟1. 先填【114-1申請總表】第8列之B欄至CN欄'!CB13</f>
        <v>0</v>
      </c>
      <c r="CC13" s="237" t="str">
        <f>'步驟1. 先填【114-1申請總表】第8列之B欄至CN欄'!CC13</f>
        <v>有無參加:</v>
      </c>
      <c r="CD13" s="237" t="str">
        <f>'步驟1. 先填【114-1申請總表】第8列之B欄至CN欄'!CD13</f>
        <v xml:space="preserve">社團或活動:
</v>
      </c>
      <c r="CE13" s="237">
        <f>'步驟1. 先填【114-1申請總表】第8列之B欄至CN欄'!CE13</f>
        <v>0</v>
      </c>
      <c r="CF13" s="237">
        <f>'步驟1. 先填【114-1申請總表】第8列之B欄至CN欄'!CF13</f>
        <v>0</v>
      </c>
      <c r="CG13" s="237">
        <f>'步驟1. 先填【114-1申請總表】第8列之B欄至CN欄'!CG13</f>
        <v>0</v>
      </c>
      <c r="CH13" s="237" t="str">
        <f>'步驟1. 先填【114-1申請總表】第8列之B欄至CN欄'!CH13</f>
        <v xml:space="preserve">無達到學習目標之原因:
</v>
      </c>
      <c r="CI13" s="237" t="str">
        <f>'步驟1. 先填【114-1申請總表】第8列之B欄至CN欄'!CI13</f>
        <v xml:space="preserve">改善方法:
</v>
      </c>
      <c r="CJ13" s="237" t="str">
        <f>'步驟1. 先填【114-1申請總表】第8列之B欄至CN欄'!CJ13</f>
        <v xml:space="preserve">最喜歡的課後休閒活動:
</v>
      </c>
      <c r="CK13" s="237" t="str">
        <f>'步驟1. 先填【114-1申請總表】第8列之B欄至CN欄'!CK13</f>
        <v xml:space="preserve">收穫:
</v>
      </c>
      <c r="CL13" s="237">
        <f>'步驟1. 先填【114-1申請總表】第8列之B欄至CN欄'!CL13</f>
        <v>0</v>
      </c>
      <c r="CM13" s="237">
        <f>'步驟1. 先填【114-1申請總表】第8列之B欄至CN欄'!CM13</f>
        <v>0</v>
      </c>
      <c r="CN13" s="237">
        <f>'步驟1. 先填【114-1申請總表】第8列之B欄至CN欄'!CN13</f>
        <v>0</v>
      </c>
      <c r="CO13" s="243">
        <f>'步驟1. 先填【114-1申請總表】第8列之B欄至CN欄'!CO13</f>
        <v>0</v>
      </c>
      <c r="CP13" s="243" t="str">
        <f>'步驟1. 先填【114-1申請總表】第8列之B欄至CN欄'!CP13</f>
        <v>7000021</v>
      </c>
      <c r="CQ13" s="243" t="str">
        <f>'步驟1. 先填【114-1申請總表】第8列之B欄至CN欄'!CQ13</f>
        <v/>
      </c>
      <c r="CR13" s="243" t="str">
        <f>'步驟1. 先填【114-1申請總表】第8列之B欄至CN欄'!CR13</f>
        <v/>
      </c>
      <c r="CS13" s="243">
        <f>'步驟1. 先填【114-1申請總表】第8列之B欄至CN欄'!CS13</f>
        <v>0</v>
      </c>
      <c r="CT13" s="243" t="str">
        <f>'步驟1. 先填【114-1申請總表】第8列之B欄至CN欄'!CT13</f>
        <v/>
      </c>
      <c r="CU13" s="243" t="str">
        <f>'步驟1. 先填【114-1申請總表】第8列之B欄至CN欄'!CU13</f>
        <v/>
      </c>
      <c r="CV13" s="243" t="str">
        <f>'步驟1. 先填【114-1申請總表】第8列之B欄至CN欄'!CV13</f>
        <v/>
      </c>
      <c r="CW13" s="243" t="str">
        <f>'步驟1. 先填【114-1申請總表】第8列之B欄至CN欄'!CW13</f>
        <v/>
      </c>
      <c r="CX13" s="243" t="str">
        <f>'步驟1. 先填【114-1申請總表】第8列之B欄至CN欄'!CX13</f>
        <v/>
      </c>
      <c r="CY13" s="243" t="str">
        <f>'步驟1. 先填【114-1申請總表】第8列之B欄至CN欄'!CY13</f>
        <v/>
      </c>
      <c r="CZ13" s="243" t="str">
        <f>'步驟1. 先填【114-1申請總表】第8列之B欄至CN欄'!CZ13</f>
        <v/>
      </c>
      <c r="DA13" s="243">
        <f>'步驟1. 先填【114-1申請總表】第8列之B欄至CN欄'!DA13</f>
        <v>0</v>
      </c>
      <c r="DB13" s="243">
        <f>'步驟1. 先填【114-1申請總表】第8列之B欄至CN欄'!DB13</f>
        <v>0</v>
      </c>
      <c r="DC13" s="243">
        <f>'步驟1. 先填【114-1申請總表】第8列之B欄至CN欄'!DC13</f>
        <v>0</v>
      </c>
      <c r="DD13" s="243">
        <f>'步驟1. 先填【114-1申請總表】第8列之B欄至CN欄'!DD13</f>
        <v>0</v>
      </c>
      <c r="DE13" s="243">
        <f>'步驟1. 先填【114-1申請總表】第8列之B欄至CN欄'!DE13</f>
        <v>0</v>
      </c>
      <c r="DF13" s="243">
        <f>'步驟1. 先填【114-1申請總表】第8列之B欄至CN欄'!DF13</f>
        <v>1</v>
      </c>
      <c r="DG13" s="243">
        <f>'步驟1. 先填【114-1申請總表】第8列之B欄至CN欄'!DG13</f>
        <v>0</v>
      </c>
      <c r="DH13" s="243">
        <f>'步驟1. 先填【114-1申請總表】第8列之B欄至CN欄'!DH13</f>
        <v>0</v>
      </c>
      <c r="DI13" s="243">
        <f>'步驟1. 先填【114-1申請總表】第8列之B欄至CN欄'!DI13</f>
        <v>0</v>
      </c>
      <c r="DJ13" s="243">
        <f>'步驟1. 先填【114-1申請總表】第8列之B欄至CN欄'!DJ13</f>
        <v>0</v>
      </c>
      <c r="DK13" s="243">
        <f>'步驟1. 先填【114-1申請總表】第8列之B欄至CN欄'!DK13</f>
        <v>0</v>
      </c>
      <c r="DL13" s="243">
        <f>'步驟1. 先填【114-1申請總表】第8列之B欄至CN欄'!DL13</f>
        <v>0</v>
      </c>
      <c r="DM13" s="243">
        <f>'步驟1. 先填【114-1申請總表】第8列之B欄至CN欄'!DM13</f>
        <v>0</v>
      </c>
      <c r="DN13" s="243">
        <f>'步驟1. 先填【114-1申請總表】第8列之B欄至CN欄'!DN13</f>
        <v>0</v>
      </c>
      <c r="DO13" s="266" t="str">
        <f t="shared" si="0"/>
        <v>身份別輸入錯誤</v>
      </c>
      <c r="DP13" s="266" t="str">
        <f t="shared" si="1"/>
        <v>身份別輸入錯誤</v>
      </c>
      <c r="DQ13" s="266" t="str">
        <f t="shared" si="2"/>
        <v>身份別輸入錯誤</v>
      </c>
      <c r="DR13" s="267">
        <v>0</v>
      </c>
      <c r="DS13" s="267"/>
      <c r="DT13" s="267"/>
      <c r="DU13" s="267"/>
      <c r="DV13" s="267"/>
      <c r="DW13" s="267"/>
      <c r="DX13" s="267"/>
      <c r="DY13" s="267"/>
      <c r="DZ13" s="267"/>
      <c r="EA13" s="267"/>
      <c r="EB13" s="267">
        <f t="shared" si="22"/>
        <v>0</v>
      </c>
      <c r="EC13" s="267"/>
      <c r="ED13" s="267"/>
      <c r="EE13" s="267"/>
      <c r="EF13" s="267"/>
      <c r="EG13" s="267"/>
      <c r="EH13" s="267"/>
      <c r="EI13" s="267"/>
      <c r="EJ13" s="267"/>
      <c r="EK13" s="267"/>
      <c r="EL13" s="267"/>
      <c r="EM13" s="267"/>
      <c r="EN13" s="267"/>
      <c r="EO13" s="267"/>
      <c r="EP13" s="267"/>
      <c r="EQ13" s="267"/>
      <c r="ER13" s="267"/>
      <c r="ES13" s="267"/>
      <c r="ET13" s="267"/>
      <c r="EU13" s="258"/>
      <c r="EV13" s="258"/>
      <c r="EW13" s="258"/>
      <c r="EX13" s="257" t="str">
        <f t="shared" si="3"/>
        <v>已提交</v>
      </c>
      <c r="EY13" s="257" t="str">
        <f t="shared" si="4"/>
        <v>已提交</v>
      </c>
      <c r="EZ13" s="257" t="str">
        <f t="shared" si="5"/>
        <v>已提交</v>
      </c>
      <c r="FA13" s="258" t="str">
        <f t="shared" si="6"/>
        <v>已提交</v>
      </c>
      <c r="FB13" s="258" t="str">
        <f t="shared" si="7"/>
        <v>已提交</v>
      </c>
      <c r="FC13" s="258" t="str">
        <f t="shared" si="8"/>
        <v>已提交</v>
      </c>
      <c r="FD13" s="258" t="str">
        <f t="shared" si="9"/>
        <v>已提交</v>
      </c>
      <c r="FE13" s="258" t="str">
        <f t="shared" si="10"/>
        <v>已提交</v>
      </c>
      <c r="FF13" s="258" t="str">
        <f t="shared" si="11"/>
        <v>已提交</v>
      </c>
      <c r="FG13" s="258" t="str">
        <f t="shared" si="12"/>
        <v>已提交</v>
      </c>
      <c r="FH13" s="258" t="str">
        <f t="shared" si="13"/>
        <v>已提交</v>
      </c>
      <c r="FI13" s="257" t="str">
        <f t="shared" si="14"/>
        <v>已提交</v>
      </c>
      <c r="FJ13" s="259" t="str">
        <f t="shared" si="15"/>
        <v>已提交</v>
      </c>
      <c r="FK13" s="258" t="str">
        <f t="shared" si="16"/>
        <v>已提交</v>
      </c>
      <c r="FL13" s="258" t="str">
        <f t="shared" si="17"/>
        <v>已提交</v>
      </c>
      <c r="FM13" s="258" t="str">
        <f t="shared" si="18"/>
        <v>已提交</v>
      </c>
      <c r="FN13" s="258"/>
      <c r="FO13" s="258"/>
      <c r="FP13" s="258"/>
      <c r="FQ13" s="258"/>
      <c r="FR13" s="258"/>
      <c r="FS13" s="258"/>
      <c r="FT13" s="258"/>
      <c r="FU13" s="258"/>
      <c r="FV13" s="258" t="str">
        <f t="shared" si="19"/>
        <v/>
      </c>
      <c r="FW13" s="258" t="str">
        <f t="shared" si="20"/>
        <v/>
      </c>
      <c r="FX13" s="258" t="str">
        <f t="shared" si="21"/>
        <v/>
      </c>
      <c r="FY13" s="258"/>
      <c r="FZ13" s="258"/>
      <c r="GA13" s="258"/>
      <c r="GB13" s="258"/>
      <c r="GC13" s="258"/>
      <c r="GD13" s="258"/>
      <c r="GE13" s="258"/>
      <c r="GF13" s="258"/>
      <c r="GG13" s="258"/>
      <c r="GH13" s="258"/>
      <c r="GI13" s="258"/>
      <c r="GJ13" s="258"/>
      <c r="GK13" s="258"/>
      <c r="GL13" s="258"/>
      <c r="GM13" s="258"/>
      <c r="GN13" s="258"/>
      <c r="GO13" s="258" t="s">
        <v>263</v>
      </c>
      <c r="GP13" s="258"/>
      <c r="GQ13" s="258"/>
      <c r="GR13" s="258"/>
      <c r="GS13" s="258"/>
    </row>
    <row r="14" spans="1:201" s="270" customFormat="1" ht="79.5" customHeight="1">
      <c r="A14" s="286" t="str">
        <f t="shared" si="23"/>
        <v>114學年度第二學期</v>
      </c>
      <c r="B14" s="237">
        <f>'步驟1. 先填【114-1申請總表】第8列之B欄至CN欄'!B14</f>
        <v>0</v>
      </c>
      <c r="C14" s="237">
        <f>'步驟1. 先填【114-1申請總表】第8列之B欄至CN欄'!C14</f>
        <v>0</v>
      </c>
      <c r="D14" s="237" t="str">
        <f>'步驟1. 先填【114-1申請總表】第8列之B欄至CN欄'!D14</f>
        <v>7</v>
      </c>
      <c r="E14" s="237">
        <f>'步驟1. 先填【114-1申請總表】第8列之B欄至CN欄'!E14</f>
        <v>0</v>
      </c>
      <c r="F14" s="237">
        <f>'步驟1. 先填【114-1申請總表】第8列之B欄至CN欄'!F14</f>
        <v>0</v>
      </c>
      <c r="G14" s="237">
        <f>'步驟1. 先填【114-1申請總表】第8列之B欄至CN欄'!G14</f>
        <v>0</v>
      </c>
      <c r="H14" s="237">
        <f>'步驟1. 先填【114-1申請總表】第8列之B欄至CN欄'!H14</f>
        <v>0</v>
      </c>
      <c r="I14" s="237">
        <f>'步驟1. 先填【114-1申請總表】第8列之B欄至CN欄'!I14</f>
        <v>0</v>
      </c>
      <c r="J14" s="237">
        <f>'步驟1. 先填【114-1申請總表】第8列之B欄至CN欄'!J14</f>
        <v>0</v>
      </c>
      <c r="K14" s="237">
        <f>'步驟1. 先填【114-1申請總表】第8列之B欄至CN欄'!K14</f>
        <v>0</v>
      </c>
      <c r="L14" s="237">
        <f>'步驟1. 先填【114-1申請總表】第8列之B欄至CN欄'!L14</f>
        <v>0</v>
      </c>
      <c r="M14" s="237">
        <f>'步驟1. 先填【114-1申請總表】第8列之B欄至CN欄'!M14</f>
        <v>0</v>
      </c>
      <c r="N14" s="237">
        <f>'步驟1. 先填【114-1申請總表】第8列之B欄至CN欄'!N14</f>
        <v>0</v>
      </c>
      <c r="O14" s="237" t="str">
        <f>'步驟1. 先填【114-1申請總表】第8列之B欄至CN欄'!O14</f>
        <v>XX縣XX鄉XX村XX鄰XX路XX號XX樓</v>
      </c>
      <c r="P14" s="237" t="str">
        <f>'步驟1. 先填【114-1申請總表】第8列之B欄至CN欄'!P14</f>
        <v>1.助學獎學金</v>
      </c>
      <c r="Q14" s="237">
        <f>'步驟1. 先填【114-1申請總表】第8列之B欄至CN欄'!Q14</f>
        <v>0</v>
      </c>
      <c r="R14" s="237">
        <f>'步驟1. 先填【114-1申請總表】第8列之B欄至CN欄'!R14</f>
        <v>0</v>
      </c>
      <c r="S14" s="237">
        <f>'步驟1. 先填【114-1申請總表】第8列之B欄至CN欄'!S14</f>
        <v>0</v>
      </c>
      <c r="T14" s="237">
        <f>'步驟1. 先填【114-1申請總表】第8列之B欄至CN欄'!T14</f>
        <v>0</v>
      </c>
      <c r="U14" s="237">
        <f>'步驟1. 先填【114-1申請總表】第8列之B欄至CN欄'!U14</f>
        <v>0</v>
      </c>
      <c r="V14" s="237">
        <f>'步驟1. 先填【114-1申請總表】第8列之B欄至CN欄'!V14</f>
        <v>0</v>
      </c>
      <c r="W14" s="237">
        <f>'步驟1. 先填【114-1申請總表】第8列之B欄至CN欄'!W14</f>
        <v>0</v>
      </c>
      <c r="X14" s="237">
        <f>'步驟1. 先填【114-1申請總表】第8列之B欄至CN欄'!X14</f>
        <v>0</v>
      </c>
      <c r="Y14" s="237">
        <f>'步驟1. 先填【114-1申請總表】第8列之B欄至CN欄'!Y14</f>
        <v>0</v>
      </c>
      <c r="Z14" s="237">
        <f>'步驟1. 先填【114-1申請總表】第8列之B欄至CN欄'!Z14</f>
        <v>0</v>
      </c>
      <c r="AA14" s="237">
        <f>'步驟1. 先填【114-1申請總表】第8列之B欄至CN欄'!AA14</f>
        <v>0</v>
      </c>
      <c r="AB14" s="237">
        <f>'步驟1. 先填【114-1申請總表】第8列之B欄至CN欄'!AB14</f>
        <v>0</v>
      </c>
      <c r="AC14" s="237">
        <f>'步驟1. 先填【114-1申請總表】第8列之B欄至CN欄'!AC14</f>
        <v>0</v>
      </c>
      <c r="AD14" s="237">
        <f>'步驟1. 先填【114-1申請總表】第8列之B欄至CN欄'!AD14</f>
        <v>0</v>
      </c>
      <c r="AE14" s="237">
        <f>'步驟1. 先填【114-1申請總表】第8列之B欄至CN欄'!AE14</f>
        <v>0</v>
      </c>
      <c r="AF14" s="237">
        <f>'步驟1. 先填【114-1申請總表】第8列之B欄至CN欄'!AF14</f>
        <v>0</v>
      </c>
      <c r="AG14" s="237">
        <f>'步驟1. 先填【114-1申請總表】第8列之B欄至CN欄'!AG14</f>
        <v>0</v>
      </c>
      <c r="AH14" s="237">
        <f>'步驟1. 先填【114-1申請總表】第8列之B欄至CN欄'!AH14</f>
        <v>0</v>
      </c>
      <c r="AI14" s="237">
        <f>'步驟1. 先填【114-1申請總表】第8列之B欄至CN欄'!AI14</f>
        <v>0</v>
      </c>
      <c r="AJ14" s="237">
        <f>'步驟1. 先填【114-1申請總表】第8列之B欄至CN欄'!AJ14</f>
        <v>0</v>
      </c>
      <c r="AK14" s="237">
        <f>'步驟1. 先填【114-1申請總表】第8列之B欄至CN欄'!AK14</f>
        <v>0</v>
      </c>
      <c r="AL14" s="237">
        <f>'步驟1. 先填【114-1申請總表】第8列之B欄至CN欄'!AL14</f>
        <v>0</v>
      </c>
      <c r="AM14" s="237">
        <f>'步驟1. 先填【114-1申請總表】第8列之B欄至CN欄'!AM14</f>
        <v>0</v>
      </c>
      <c r="AN14" s="237">
        <f>'步驟1. 先填【114-1申請總表】第8列之B欄至CN欄'!AN14</f>
        <v>0</v>
      </c>
      <c r="AO14" s="237">
        <f>'步驟1. 先填【114-1申請總表】第8列之B欄至CN欄'!AO14</f>
        <v>0</v>
      </c>
      <c r="AP14" s="237">
        <f>'步驟1. 先填【114-1申請總表】第8列之B欄至CN欄'!AP14</f>
        <v>0</v>
      </c>
      <c r="AQ14" s="237">
        <f>'步驟1. 先填【114-1申請總表】第8列之B欄至CN欄'!AQ14</f>
        <v>0</v>
      </c>
      <c r="AR14" s="237">
        <f>'步驟1. 先填【114-1申請總表】第8列之B欄至CN欄'!AR14</f>
        <v>0</v>
      </c>
      <c r="AS14" s="237">
        <f>'步驟1. 先填【114-1申請總表】第8列之B欄至CN欄'!AS14</f>
        <v>0</v>
      </c>
      <c r="AT14" s="237">
        <f>'步驟1. 先填【114-1申請總表】第8列之B欄至CN欄'!AT14</f>
        <v>0</v>
      </c>
      <c r="AU14" s="237">
        <f>'步驟1. 先填【114-1申請總表】第8列之B欄至CN欄'!AU14</f>
        <v>0</v>
      </c>
      <c r="AV14" s="237">
        <f>'步驟1. 先填【114-1申請總表】第8列之B欄至CN欄'!AV14</f>
        <v>0</v>
      </c>
      <c r="AW14" s="237">
        <f>'步驟1. 先填【114-1申請總表】第8列之B欄至CN欄'!AW14</f>
        <v>0</v>
      </c>
      <c r="AX14" s="237">
        <f>'步驟1. 先填【114-1申請總表】第8列之B欄至CN欄'!AX14</f>
        <v>0</v>
      </c>
      <c r="AY14" s="237">
        <f>'步驟1. 先填【114-1申請總表】第8列之B欄至CN欄'!AY14</f>
        <v>0</v>
      </c>
      <c r="AZ14" s="237">
        <f>'步驟1. 先填【114-1申請總表】第8列之B欄至CN欄'!AZ14</f>
        <v>0</v>
      </c>
      <c r="BA14" s="237">
        <f>'步驟1. 先填【114-1申請總表】第8列之B欄至CN欄'!BA14</f>
        <v>0</v>
      </c>
      <c r="BB14" s="237">
        <f>'步驟1. 先填【114-1申請總表】第8列之B欄至CN欄'!BB14</f>
        <v>0</v>
      </c>
      <c r="BC14" s="237">
        <f>'步驟1. 先填【114-1申請總表】第8列之B欄至CN欄'!BC14</f>
        <v>0</v>
      </c>
      <c r="BD14" s="237">
        <f>'步驟1. 先填【114-1申請總表】第8列之B欄至CN欄'!BD14</f>
        <v>0</v>
      </c>
      <c r="BE14" s="237">
        <f>'步驟1. 先填【114-1申請總表】第8列之B欄至CN欄'!BE14</f>
        <v>0</v>
      </c>
      <c r="BF14" s="237">
        <f>'步驟1. 先填【114-1申請總表】第8列之B欄至CN欄'!BF14</f>
        <v>0</v>
      </c>
      <c r="BG14" s="237">
        <f>'步驟1. 先填【114-1申請總表】第8列之B欄至CN欄'!BG14</f>
        <v>0</v>
      </c>
      <c r="BH14" s="237">
        <f>'步驟1. 先填【114-1申請總表】第8列之B欄至CN欄'!BH14</f>
        <v>0</v>
      </c>
      <c r="BI14" s="237">
        <f>'步驟1. 先填【114-1申請總表】第8列之B欄至CN欄'!BI14</f>
        <v>0</v>
      </c>
      <c r="BJ14" s="237">
        <f>'步驟1. 先填【114-1申請總表】第8列之B欄至CN欄'!BJ14</f>
        <v>0</v>
      </c>
      <c r="BK14" s="237">
        <f>'步驟1. 先填【114-1申請總表】第8列之B欄至CN欄'!BK14</f>
        <v>0</v>
      </c>
      <c r="BL14" s="237">
        <f>'步驟1. 先填【114-1申請總表】第8列之B欄至CN欄'!BL14</f>
        <v>0</v>
      </c>
      <c r="BM14" s="237">
        <f>'步驟1. 先填【114-1申請總表】第8列之B欄至CN欄'!BM14</f>
        <v>0</v>
      </c>
      <c r="BN14" s="237">
        <f>'步驟1. 先填【114-1申請總表】第8列之B欄至CN欄'!BN14</f>
        <v>0</v>
      </c>
      <c r="BO14" s="237">
        <f>'步驟1. 先填【114-1申請總表】第8列之B欄至CN欄'!BO14</f>
        <v>0</v>
      </c>
      <c r="BP14" s="237">
        <f>'步驟1. 先填【114-1申請總表】第8列之B欄至CN欄'!BP14</f>
        <v>0</v>
      </c>
      <c r="BQ14" s="237">
        <f>'步驟1. 先填【114-1申請總表】第8列之B欄至CN欄'!BQ14</f>
        <v>0</v>
      </c>
      <c r="BR14" s="237">
        <f>'步驟1. 先填【114-1申請總表】第8列之B欄至CN欄'!BR14</f>
        <v>0</v>
      </c>
      <c r="BS14" s="237">
        <f>'步驟1. 先填【114-1申請總表】第8列之B欄至CN欄'!BS14</f>
        <v>0</v>
      </c>
      <c r="BT14" s="237">
        <f>'步驟1. 先填【114-1申請總表】第8列之B欄至CN欄'!BT14</f>
        <v>0</v>
      </c>
      <c r="BU14" s="237">
        <f>'步驟1. 先填【114-1申請總表】第8列之B欄至CN欄'!BU14</f>
        <v>0</v>
      </c>
      <c r="BV14" s="237">
        <f>'步驟1. 先填【114-1申請總表】第8列之B欄至CN欄'!BV14</f>
        <v>0</v>
      </c>
      <c r="BW14" s="237" t="str">
        <f>'步驟1. 先填【114-1申請總表】第8列之B欄至CN欄'!BW14</f>
        <v xml:space="preserve">學科:
</v>
      </c>
      <c r="BX14" s="237" t="str">
        <f>'步驟1. 先填【114-1申請總表】第8列之B欄至CN欄'!BX14</f>
        <v xml:space="preserve">題型:
</v>
      </c>
      <c r="BY14" s="237">
        <f>'步驟1. 先填【114-1申請總表】第8列之B欄至CN欄'!BY14</f>
        <v>0</v>
      </c>
      <c r="BZ14" s="237" t="str">
        <f>'步驟1. 先填【114-1申請總表】第8列之B欄至CN欄'!BZ14</f>
        <v xml:space="preserve">學科:
</v>
      </c>
      <c r="CA14" s="237" t="str">
        <f>'步驟1. 先填【114-1申請總表】第8列之B欄至CN欄'!CA14</f>
        <v xml:space="preserve">題型:
</v>
      </c>
      <c r="CB14" s="237">
        <f>'步驟1. 先填【114-1申請總表】第8列之B欄至CN欄'!CB14</f>
        <v>0</v>
      </c>
      <c r="CC14" s="237" t="str">
        <f>'步驟1. 先填【114-1申請總表】第8列之B欄至CN欄'!CC14</f>
        <v>有無參加:</v>
      </c>
      <c r="CD14" s="237" t="str">
        <f>'步驟1. 先填【114-1申請總表】第8列之B欄至CN欄'!CD14</f>
        <v xml:space="preserve">社團或活動:
</v>
      </c>
      <c r="CE14" s="237">
        <f>'步驟1. 先填【114-1申請總表】第8列之B欄至CN欄'!CE14</f>
        <v>0</v>
      </c>
      <c r="CF14" s="237">
        <f>'步驟1. 先填【114-1申請總表】第8列之B欄至CN欄'!CF14</f>
        <v>0</v>
      </c>
      <c r="CG14" s="237">
        <f>'步驟1. 先填【114-1申請總表】第8列之B欄至CN欄'!CG14</f>
        <v>0</v>
      </c>
      <c r="CH14" s="237" t="str">
        <f>'步驟1. 先填【114-1申請總表】第8列之B欄至CN欄'!CH14</f>
        <v xml:space="preserve">無達到學習目標之原因:
</v>
      </c>
      <c r="CI14" s="237" t="str">
        <f>'步驟1. 先填【114-1申請總表】第8列之B欄至CN欄'!CI14</f>
        <v xml:space="preserve">改善方法:
</v>
      </c>
      <c r="CJ14" s="237" t="str">
        <f>'步驟1. 先填【114-1申請總表】第8列之B欄至CN欄'!CJ14</f>
        <v xml:space="preserve">最喜歡的課後休閒活動:
</v>
      </c>
      <c r="CK14" s="237" t="str">
        <f>'步驟1. 先填【114-1申請總表】第8列之B欄至CN欄'!CK14</f>
        <v xml:space="preserve">收穫:
</v>
      </c>
      <c r="CL14" s="237">
        <f>'步驟1. 先填【114-1申請總表】第8列之B欄至CN欄'!CL14</f>
        <v>0</v>
      </c>
      <c r="CM14" s="237">
        <f>'步驟1. 先填【114-1申請總表】第8列之B欄至CN欄'!CM14</f>
        <v>0</v>
      </c>
      <c r="CN14" s="237">
        <f>'步驟1. 先填【114-1申請總表】第8列之B欄至CN欄'!CN14</f>
        <v>0</v>
      </c>
      <c r="CO14" s="243">
        <f>'步驟1. 先填【114-1申請總表】第8列之B欄至CN欄'!CO14</f>
        <v>0</v>
      </c>
      <c r="CP14" s="243" t="str">
        <f>'步驟1. 先填【114-1申請總表】第8列之B欄至CN欄'!CP14</f>
        <v>7000021</v>
      </c>
      <c r="CQ14" s="243" t="str">
        <f>'步驟1. 先填【114-1申請總表】第8列之B欄至CN欄'!CQ14</f>
        <v/>
      </c>
      <c r="CR14" s="243" t="str">
        <f>'步驟1. 先填【114-1申請總表】第8列之B欄至CN欄'!CR14</f>
        <v/>
      </c>
      <c r="CS14" s="243">
        <f>'步驟1. 先填【114-1申請總表】第8列之B欄至CN欄'!CS14</f>
        <v>0</v>
      </c>
      <c r="CT14" s="243" t="str">
        <f>'步驟1. 先填【114-1申請總表】第8列之B欄至CN欄'!CT14</f>
        <v/>
      </c>
      <c r="CU14" s="243" t="str">
        <f>'步驟1. 先填【114-1申請總表】第8列之B欄至CN欄'!CU14</f>
        <v/>
      </c>
      <c r="CV14" s="243" t="str">
        <f>'步驟1. 先填【114-1申請總表】第8列之B欄至CN欄'!CV14</f>
        <v/>
      </c>
      <c r="CW14" s="243" t="str">
        <f>'步驟1. 先填【114-1申請總表】第8列之B欄至CN欄'!CW14</f>
        <v/>
      </c>
      <c r="CX14" s="243" t="str">
        <f>'步驟1. 先填【114-1申請總表】第8列之B欄至CN欄'!CX14</f>
        <v/>
      </c>
      <c r="CY14" s="243" t="str">
        <f>'步驟1. 先填【114-1申請總表】第8列之B欄至CN欄'!CY14</f>
        <v/>
      </c>
      <c r="CZ14" s="243" t="str">
        <f>'步驟1. 先填【114-1申請總表】第8列之B欄至CN欄'!CZ14</f>
        <v/>
      </c>
      <c r="DA14" s="243">
        <f>'步驟1. 先填【114-1申請總表】第8列之B欄至CN欄'!DA14</f>
        <v>0</v>
      </c>
      <c r="DB14" s="243">
        <f>'步驟1. 先填【114-1申請總表】第8列之B欄至CN欄'!DB14</f>
        <v>0</v>
      </c>
      <c r="DC14" s="243">
        <f>'步驟1. 先填【114-1申請總表】第8列之B欄至CN欄'!DC14</f>
        <v>0</v>
      </c>
      <c r="DD14" s="243">
        <f>'步驟1. 先填【114-1申請總表】第8列之B欄至CN欄'!DD14</f>
        <v>0</v>
      </c>
      <c r="DE14" s="243">
        <f>'步驟1. 先填【114-1申請總表】第8列之B欄至CN欄'!DE14</f>
        <v>0</v>
      </c>
      <c r="DF14" s="243">
        <f>'步驟1. 先填【114-1申請總表】第8列之B欄至CN欄'!DF14</f>
        <v>1</v>
      </c>
      <c r="DG14" s="243">
        <f>'步驟1. 先填【114-1申請總表】第8列之B欄至CN欄'!DG14</f>
        <v>0</v>
      </c>
      <c r="DH14" s="243">
        <f>'步驟1. 先填【114-1申請總表】第8列之B欄至CN欄'!DH14</f>
        <v>0</v>
      </c>
      <c r="DI14" s="243">
        <f>'步驟1. 先填【114-1申請總表】第8列之B欄至CN欄'!DI14</f>
        <v>0</v>
      </c>
      <c r="DJ14" s="243">
        <f>'步驟1. 先填【114-1申請總表】第8列之B欄至CN欄'!DJ14</f>
        <v>0</v>
      </c>
      <c r="DK14" s="243">
        <f>'步驟1. 先填【114-1申請總表】第8列之B欄至CN欄'!DK14</f>
        <v>0</v>
      </c>
      <c r="DL14" s="243">
        <f>'步驟1. 先填【114-1申請總表】第8列之B欄至CN欄'!DL14</f>
        <v>0</v>
      </c>
      <c r="DM14" s="243">
        <f>'步驟1. 先填【114-1申請總表】第8列之B欄至CN欄'!DM14</f>
        <v>0</v>
      </c>
      <c r="DN14" s="243">
        <f>'步驟1. 先填【114-1申請總表】第8列之B欄至CN欄'!DN14</f>
        <v>0</v>
      </c>
      <c r="DO14" s="266" t="str">
        <f t="shared" si="0"/>
        <v>身份別輸入錯誤</v>
      </c>
      <c r="DP14" s="266" t="str">
        <f t="shared" si="1"/>
        <v>身份別輸入錯誤</v>
      </c>
      <c r="DQ14" s="266" t="str">
        <f t="shared" si="2"/>
        <v>身份別輸入錯誤</v>
      </c>
      <c r="DR14" s="267">
        <v>0</v>
      </c>
      <c r="DS14" s="267"/>
      <c r="DT14" s="267"/>
      <c r="DU14" s="267"/>
      <c r="DV14" s="267"/>
      <c r="DW14" s="267"/>
      <c r="DX14" s="267"/>
      <c r="DY14" s="267"/>
      <c r="DZ14" s="267"/>
      <c r="EA14" s="267"/>
      <c r="EB14" s="267">
        <f t="shared" si="22"/>
        <v>0</v>
      </c>
      <c r="EC14" s="267"/>
      <c r="ED14" s="267"/>
      <c r="EE14" s="267"/>
      <c r="EF14" s="267"/>
      <c r="EG14" s="267"/>
      <c r="EH14" s="267"/>
      <c r="EI14" s="267"/>
      <c r="EJ14" s="267"/>
      <c r="EK14" s="267"/>
      <c r="EL14" s="267"/>
      <c r="EM14" s="267"/>
      <c r="EN14" s="267"/>
      <c r="EO14" s="267"/>
      <c r="EP14" s="267"/>
      <c r="EQ14" s="267"/>
      <c r="ER14" s="267"/>
      <c r="ES14" s="267"/>
      <c r="ET14" s="267"/>
      <c r="EU14" s="258"/>
      <c r="EV14" s="258"/>
      <c r="EW14" s="258"/>
      <c r="EX14" s="257" t="str">
        <f t="shared" si="3"/>
        <v>已提交</v>
      </c>
      <c r="EY14" s="257" t="str">
        <f t="shared" si="4"/>
        <v>已提交</v>
      </c>
      <c r="EZ14" s="257" t="str">
        <f t="shared" si="5"/>
        <v>已提交</v>
      </c>
      <c r="FA14" s="258" t="str">
        <f t="shared" si="6"/>
        <v>已提交</v>
      </c>
      <c r="FB14" s="258" t="str">
        <f t="shared" si="7"/>
        <v>已提交</v>
      </c>
      <c r="FC14" s="258" t="str">
        <f t="shared" si="8"/>
        <v>已提交</v>
      </c>
      <c r="FD14" s="258" t="str">
        <f t="shared" si="9"/>
        <v>已提交</v>
      </c>
      <c r="FE14" s="258" t="str">
        <f t="shared" si="10"/>
        <v>已提交</v>
      </c>
      <c r="FF14" s="258" t="str">
        <f t="shared" si="11"/>
        <v>已提交</v>
      </c>
      <c r="FG14" s="258" t="str">
        <f t="shared" si="12"/>
        <v>已提交</v>
      </c>
      <c r="FH14" s="258" t="str">
        <f t="shared" si="13"/>
        <v>已提交</v>
      </c>
      <c r="FI14" s="257" t="str">
        <f t="shared" si="14"/>
        <v>已提交</v>
      </c>
      <c r="FJ14" s="259" t="str">
        <f t="shared" si="15"/>
        <v>已提交</v>
      </c>
      <c r="FK14" s="258" t="str">
        <f t="shared" si="16"/>
        <v>已提交</v>
      </c>
      <c r="FL14" s="258" t="str">
        <f t="shared" si="17"/>
        <v>已提交</v>
      </c>
      <c r="FM14" s="258" t="str">
        <f t="shared" si="18"/>
        <v>已提交</v>
      </c>
      <c r="FN14" s="258"/>
      <c r="FO14" s="258"/>
      <c r="FP14" s="258"/>
      <c r="FQ14" s="258"/>
      <c r="FR14" s="258"/>
      <c r="FS14" s="258"/>
      <c r="FT14" s="258"/>
      <c r="FU14" s="258"/>
      <c r="FV14" s="258" t="str">
        <f t="shared" si="19"/>
        <v/>
      </c>
      <c r="FW14" s="258" t="str">
        <f t="shared" si="20"/>
        <v/>
      </c>
      <c r="FX14" s="258" t="str">
        <f t="shared" si="21"/>
        <v/>
      </c>
      <c r="FY14" s="258"/>
      <c r="FZ14" s="258"/>
      <c r="GA14" s="258"/>
      <c r="GB14" s="258"/>
      <c r="GC14" s="258"/>
      <c r="GD14" s="258"/>
      <c r="GE14" s="258"/>
      <c r="GF14" s="258"/>
      <c r="GG14" s="258"/>
      <c r="GH14" s="258"/>
      <c r="GI14" s="258"/>
      <c r="GJ14" s="258"/>
      <c r="GK14" s="258"/>
      <c r="GL14" s="258"/>
      <c r="GM14" s="258"/>
      <c r="GN14" s="258"/>
      <c r="GO14" s="258" t="s">
        <v>263</v>
      </c>
      <c r="GP14" s="258"/>
      <c r="GQ14" s="258"/>
      <c r="GR14" s="258"/>
      <c r="GS14" s="258"/>
    </row>
    <row r="15" spans="1:201" s="270" customFormat="1" ht="79.5" customHeight="1">
      <c r="A15" s="286" t="str">
        <f t="shared" si="23"/>
        <v>114學年度第二學期</v>
      </c>
      <c r="B15" s="237">
        <f>'步驟1. 先填【114-1申請總表】第8列之B欄至CN欄'!B15</f>
        <v>0</v>
      </c>
      <c r="C15" s="237">
        <f>'步驟1. 先填【114-1申請總表】第8列之B欄至CN欄'!C15</f>
        <v>0</v>
      </c>
      <c r="D15" s="237" t="str">
        <f>'步驟1. 先填【114-1申請總表】第8列之B欄至CN欄'!D15</f>
        <v>8</v>
      </c>
      <c r="E15" s="237">
        <f>'步驟1. 先填【114-1申請總表】第8列之B欄至CN欄'!E15</f>
        <v>0</v>
      </c>
      <c r="F15" s="237">
        <f>'步驟1. 先填【114-1申請總表】第8列之B欄至CN欄'!F15</f>
        <v>0</v>
      </c>
      <c r="G15" s="237">
        <f>'步驟1. 先填【114-1申請總表】第8列之B欄至CN欄'!G15</f>
        <v>0</v>
      </c>
      <c r="H15" s="237">
        <f>'步驟1. 先填【114-1申請總表】第8列之B欄至CN欄'!H15</f>
        <v>0</v>
      </c>
      <c r="I15" s="237">
        <f>'步驟1. 先填【114-1申請總表】第8列之B欄至CN欄'!I15</f>
        <v>0</v>
      </c>
      <c r="J15" s="237">
        <f>'步驟1. 先填【114-1申請總表】第8列之B欄至CN欄'!J15</f>
        <v>0</v>
      </c>
      <c r="K15" s="237">
        <f>'步驟1. 先填【114-1申請總表】第8列之B欄至CN欄'!K15</f>
        <v>0</v>
      </c>
      <c r="L15" s="237">
        <f>'步驟1. 先填【114-1申請總表】第8列之B欄至CN欄'!L15</f>
        <v>0</v>
      </c>
      <c r="M15" s="237">
        <f>'步驟1. 先填【114-1申請總表】第8列之B欄至CN欄'!M15</f>
        <v>0</v>
      </c>
      <c r="N15" s="237">
        <f>'步驟1. 先填【114-1申請總表】第8列之B欄至CN欄'!N15</f>
        <v>0</v>
      </c>
      <c r="O15" s="237" t="str">
        <f>'步驟1. 先填【114-1申請總表】第8列之B欄至CN欄'!O15</f>
        <v>XX縣XX鄉XX村XX鄰XX路XX號XX樓</v>
      </c>
      <c r="P15" s="237" t="str">
        <f>'步驟1. 先填【114-1申請總表】第8列之B欄至CN欄'!P15</f>
        <v>1.助學獎學金</v>
      </c>
      <c r="Q15" s="237">
        <f>'步驟1. 先填【114-1申請總表】第8列之B欄至CN欄'!Q15</f>
        <v>0</v>
      </c>
      <c r="R15" s="237">
        <f>'步驟1. 先填【114-1申請總表】第8列之B欄至CN欄'!R15</f>
        <v>0</v>
      </c>
      <c r="S15" s="237">
        <f>'步驟1. 先填【114-1申請總表】第8列之B欄至CN欄'!S15</f>
        <v>0</v>
      </c>
      <c r="T15" s="237">
        <f>'步驟1. 先填【114-1申請總表】第8列之B欄至CN欄'!T15</f>
        <v>0</v>
      </c>
      <c r="U15" s="237">
        <f>'步驟1. 先填【114-1申請總表】第8列之B欄至CN欄'!U15</f>
        <v>0</v>
      </c>
      <c r="V15" s="237">
        <f>'步驟1. 先填【114-1申請總表】第8列之B欄至CN欄'!V15</f>
        <v>0</v>
      </c>
      <c r="W15" s="237">
        <f>'步驟1. 先填【114-1申請總表】第8列之B欄至CN欄'!W15</f>
        <v>0</v>
      </c>
      <c r="X15" s="237">
        <f>'步驟1. 先填【114-1申請總表】第8列之B欄至CN欄'!X15</f>
        <v>0</v>
      </c>
      <c r="Y15" s="237">
        <f>'步驟1. 先填【114-1申請總表】第8列之B欄至CN欄'!Y15</f>
        <v>0</v>
      </c>
      <c r="Z15" s="237">
        <f>'步驟1. 先填【114-1申請總表】第8列之B欄至CN欄'!Z15</f>
        <v>0</v>
      </c>
      <c r="AA15" s="237">
        <f>'步驟1. 先填【114-1申請總表】第8列之B欄至CN欄'!AA15</f>
        <v>0</v>
      </c>
      <c r="AB15" s="237">
        <f>'步驟1. 先填【114-1申請總表】第8列之B欄至CN欄'!AB15</f>
        <v>0</v>
      </c>
      <c r="AC15" s="237">
        <f>'步驟1. 先填【114-1申請總表】第8列之B欄至CN欄'!AC15</f>
        <v>0</v>
      </c>
      <c r="AD15" s="237">
        <f>'步驟1. 先填【114-1申請總表】第8列之B欄至CN欄'!AD15</f>
        <v>0</v>
      </c>
      <c r="AE15" s="237">
        <f>'步驟1. 先填【114-1申請總表】第8列之B欄至CN欄'!AE15</f>
        <v>0</v>
      </c>
      <c r="AF15" s="237">
        <f>'步驟1. 先填【114-1申請總表】第8列之B欄至CN欄'!AF15</f>
        <v>0</v>
      </c>
      <c r="AG15" s="237">
        <f>'步驟1. 先填【114-1申請總表】第8列之B欄至CN欄'!AG15</f>
        <v>0</v>
      </c>
      <c r="AH15" s="237">
        <f>'步驟1. 先填【114-1申請總表】第8列之B欄至CN欄'!AH15</f>
        <v>0</v>
      </c>
      <c r="AI15" s="237">
        <f>'步驟1. 先填【114-1申請總表】第8列之B欄至CN欄'!AI15</f>
        <v>0</v>
      </c>
      <c r="AJ15" s="237">
        <f>'步驟1. 先填【114-1申請總表】第8列之B欄至CN欄'!AJ15</f>
        <v>0</v>
      </c>
      <c r="AK15" s="237">
        <f>'步驟1. 先填【114-1申請總表】第8列之B欄至CN欄'!AK15</f>
        <v>0</v>
      </c>
      <c r="AL15" s="237">
        <f>'步驟1. 先填【114-1申請總表】第8列之B欄至CN欄'!AL15</f>
        <v>0</v>
      </c>
      <c r="AM15" s="237">
        <f>'步驟1. 先填【114-1申請總表】第8列之B欄至CN欄'!AM15</f>
        <v>0</v>
      </c>
      <c r="AN15" s="237">
        <f>'步驟1. 先填【114-1申請總表】第8列之B欄至CN欄'!AN15</f>
        <v>0</v>
      </c>
      <c r="AO15" s="237">
        <f>'步驟1. 先填【114-1申請總表】第8列之B欄至CN欄'!AO15</f>
        <v>0</v>
      </c>
      <c r="AP15" s="237">
        <f>'步驟1. 先填【114-1申請總表】第8列之B欄至CN欄'!AP15</f>
        <v>0</v>
      </c>
      <c r="AQ15" s="237">
        <f>'步驟1. 先填【114-1申請總表】第8列之B欄至CN欄'!AQ15</f>
        <v>0</v>
      </c>
      <c r="AR15" s="237">
        <f>'步驟1. 先填【114-1申請總表】第8列之B欄至CN欄'!AR15</f>
        <v>0</v>
      </c>
      <c r="AS15" s="237">
        <f>'步驟1. 先填【114-1申請總表】第8列之B欄至CN欄'!AS15</f>
        <v>0</v>
      </c>
      <c r="AT15" s="237">
        <f>'步驟1. 先填【114-1申請總表】第8列之B欄至CN欄'!AT15</f>
        <v>0</v>
      </c>
      <c r="AU15" s="237">
        <f>'步驟1. 先填【114-1申請總表】第8列之B欄至CN欄'!AU15</f>
        <v>0</v>
      </c>
      <c r="AV15" s="237">
        <f>'步驟1. 先填【114-1申請總表】第8列之B欄至CN欄'!AV15</f>
        <v>0</v>
      </c>
      <c r="AW15" s="237">
        <f>'步驟1. 先填【114-1申請總表】第8列之B欄至CN欄'!AW15</f>
        <v>0</v>
      </c>
      <c r="AX15" s="237">
        <f>'步驟1. 先填【114-1申請總表】第8列之B欄至CN欄'!AX15</f>
        <v>0</v>
      </c>
      <c r="AY15" s="237">
        <f>'步驟1. 先填【114-1申請總表】第8列之B欄至CN欄'!AY15</f>
        <v>0</v>
      </c>
      <c r="AZ15" s="237">
        <f>'步驟1. 先填【114-1申請總表】第8列之B欄至CN欄'!AZ15</f>
        <v>0</v>
      </c>
      <c r="BA15" s="237">
        <f>'步驟1. 先填【114-1申請總表】第8列之B欄至CN欄'!BA15</f>
        <v>0</v>
      </c>
      <c r="BB15" s="237">
        <f>'步驟1. 先填【114-1申請總表】第8列之B欄至CN欄'!BB15</f>
        <v>0</v>
      </c>
      <c r="BC15" s="237">
        <f>'步驟1. 先填【114-1申請總表】第8列之B欄至CN欄'!BC15</f>
        <v>0</v>
      </c>
      <c r="BD15" s="237">
        <f>'步驟1. 先填【114-1申請總表】第8列之B欄至CN欄'!BD15</f>
        <v>0</v>
      </c>
      <c r="BE15" s="237">
        <f>'步驟1. 先填【114-1申請總表】第8列之B欄至CN欄'!BE15</f>
        <v>0</v>
      </c>
      <c r="BF15" s="237">
        <f>'步驟1. 先填【114-1申請總表】第8列之B欄至CN欄'!BF15</f>
        <v>0</v>
      </c>
      <c r="BG15" s="237">
        <f>'步驟1. 先填【114-1申請總表】第8列之B欄至CN欄'!BG15</f>
        <v>0</v>
      </c>
      <c r="BH15" s="237">
        <f>'步驟1. 先填【114-1申請總表】第8列之B欄至CN欄'!BH15</f>
        <v>0</v>
      </c>
      <c r="BI15" s="237">
        <f>'步驟1. 先填【114-1申請總表】第8列之B欄至CN欄'!BI15</f>
        <v>0</v>
      </c>
      <c r="BJ15" s="237">
        <f>'步驟1. 先填【114-1申請總表】第8列之B欄至CN欄'!BJ15</f>
        <v>0</v>
      </c>
      <c r="BK15" s="237">
        <f>'步驟1. 先填【114-1申請總表】第8列之B欄至CN欄'!BK15</f>
        <v>0</v>
      </c>
      <c r="BL15" s="237">
        <f>'步驟1. 先填【114-1申請總表】第8列之B欄至CN欄'!BL15</f>
        <v>0</v>
      </c>
      <c r="BM15" s="237">
        <f>'步驟1. 先填【114-1申請總表】第8列之B欄至CN欄'!BM15</f>
        <v>0</v>
      </c>
      <c r="BN15" s="237">
        <f>'步驟1. 先填【114-1申請總表】第8列之B欄至CN欄'!BN15</f>
        <v>0</v>
      </c>
      <c r="BO15" s="237">
        <f>'步驟1. 先填【114-1申請總表】第8列之B欄至CN欄'!BO15</f>
        <v>0</v>
      </c>
      <c r="BP15" s="237">
        <f>'步驟1. 先填【114-1申請總表】第8列之B欄至CN欄'!BP15</f>
        <v>0</v>
      </c>
      <c r="BQ15" s="237">
        <f>'步驟1. 先填【114-1申請總表】第8列之B欄至CN欄'!BQ15</f>
        <v>0</v>
      </c>
      <c r="BR15" s="237">
        <f>'步驟1. 先填【114-1申請總表】第8列之B欄至CN欄'!BR15</f>
        <v>0</v>
      </c>
      <c r="BS15" s="237">
        <f>'步驟1. 先填【114-1申請總表】第8列之B欄至CN欄'!BS15</f>
        <v>0</v>
      </c>
      <c r="BT15" s="237">
        <f>'步驟1. 先填【114-1申請總表】第8列之B欄至CN欄'!BT15</f>
        <v>0</v>
      </c>
      <c r="BU15" s="237">
        <f>'步驟1. 先填【114-1申請總表】第8列之B欄至CN欄'!BU15</f>
        <v>0</v>
      </c>
      <c r="BV15" s="237">
        <f>'步驟1. 先填【114-1申請總表】第8列之B欄至CN欄'!BV15</f>
        <v>0</v>
      </c>
      <c r="BW15" s="237" t="str">
        <f>'步驟1. 先填【114-1申請總表】第8列之B欄至CN欄'!BW15</f>
        <v xml:space="preserve">學科:
</v>
      </c>
      <c r="BX15" s="237" t="str">
        <f>'步驟1. 先填【114-1申請總表】第8列之B欄至CN欄'!BX15</f>
        <v xml:space="preserve">題型:
</v>
      </c>
      <c r="BY15" s="237">
        <f>'步驟1. 先填【114-1申請總表】第8列之B欄至CN欄'!BY15</f>
        <v>0</v>
      </c>
      <c r="BZ15" s="237" t="str">
        <f>'步驟1. 先填【114-1申請總表】第8列之B欄至CN欄'!BZ15</f>
        <v xml:space="preserve">學科:
</v>
      </c>
      <c r="CA15" s="237" t="str">
        <f>'步驟1. 先填【114-1申請總表】第8列之B欄至CN欄'!CA15</f>
        <v xml:space="preserve">題型:
</v>
      </c>
      <c r="CB15" s="237">
        <f>'步驟1. 先填【114-1申請總表】第8列之B欄至CN欄'!CB15</f>
        <v>0</v>
      </c>
      <c r="CC15" s="237" t="str">
        <f>'步驟1. 先填【114-1申請總表】第8列之B欄至CN欄'!CC15</f>
        <v>有無參加:</v>
      </c>
      <c r="CD15" s="237" t="str">
        <f>'步驟1. 先填【114-1申請總表】第8列之B欄至CN欄'!CD15</f>
        <v xml:space="preserve">社團或活動:
</v>
      </c>
      <c r="CE15" s="237">
        <f>'步驟1. 先填【114-1申請總表】第8列之B欄至CN欄'!CE15</f>
        <v>0</v>
      </c>
      <c r="CF15" s="237">
        <f>'步驟1. 先填【114-1申請總表】第8列之B欄至CN欄'!CF15</f>
        <v>0</v>
      </c>
      <c r="CG15" s="237">
        <f>'步驟1. 先填【114-1申請總表】第8列之B欄至CN欄'!CG15</f>
        <v>0</v>
      </c>
      <c r="CH15" s="237" t="str">
        <f>'步驟1. 先填【114-1申請總表】第8列之B欄至CN欄'!CH15</f>
        <v xml:space="preserve">無達到學習目標之原因:
</v>
      </c>
      <c r="CI15" s="237" t="str">
        <f>'步驟1. 先填【114-1申請總表】第8列之B欄至CN欄'!CI15</f>
        <v xml:space="preserve">改善方法:
</v>
      </c>
      <c r="CJ15" s="237" t="str">
        <f>'步驟1. 先填【114-1申請總表】第8列之B欄至CN欄'!CJ15</f>
        <v xml:space="preserve">最喜歡的課後休閒活動:
</v>
      </c>
      <c r="CK15" s="237" t="str">
        <f>'步驟1. 先填【114-1申請總表】第8列之B欄至CN欄'!CK15</f>
        <v xml:space="preserve">收穫:
</v>
      </c>
      <c r="CL15" s="237">
        <f>'步驟1. 先填【114-1申請總表】第8列之B欄至CN欄'!CL15</f>
        <v>0</v>
      </c>
      <c r="CM15" s="237">
        <f>'步驟1. 先填【114-1申請總表】第8列之B欄至CN欄'!CM15</f>
        <v>0</v>
      </c>
      <c r="CN15" s="237">
        <f>'步驟1. 先填【114-1申請總表】第8列之B欄至CN欄'!CN15</f>
        <v>0</v>
      </c>
      <c r="CO15" s="243">
        <f>'步驟1. 先填【114-1申請總表】第8列之B欄至CN欄'!CO15</f>
        <v>0</v>
      </c>
      <c r="CP15" s="243" t="str">
        <f>'步驟1. 先填【114-1申請總表】第8列之B欄至CN欄'!CP15</f>
        <v>7000021</v>
      </c>
      <c r="CQ15" s="243" t="str">
        <f>'步驟1. 先填【114-1申請總表】第8列之B欄至CN欄'!CQ15</f>
        <v/>
      </c>
      <c r="CR15" s="243" t="str">
        <f>'步驟1. 先填【114-1申請總表】第8列之B欄至CN欄'!CR15</f>
        <v/>
      </c>
      <c r="CS15" s="243">
        <f>'步驟1. 先填【114-1申請總表】第8列之B欄至CN欄'!CS15</f>
        <v>0</v>
      </c>
      <c r="CT15" s="243" t="str">
        <f>'步驟1. 先填【114-1申請總表】第8列之B欄至CN欄'!CT15</f>
        <v/>
      </c>
      <c r="CU15" s="243" t="str">
        <f>'步驟1. 先填【114-1申請總表】第8列之B欄至CN欄'!CU15</f>
        <v/>
      </c>
      <c r="CV15" s="243" t="str">
        <f>'步驟1. 先填【114-1申請總表】第8列之B欄至CN欄'!CV15</f>
        <v/>
      </c>
      <c r="CW15" s="243" t="str">
        <f>'步驟1. 先填【114-1申請總表】第8列之B欄至CN欄'!CW15</f>
        <v/>
      </c>
      <c r="CX15" s="243" t="str">
        <f>'步驟1. 先填【114-1申請總表】第8列之B欄至CN欄'!CX15</f>
        <v/>
      </c>
      <c r="CY15" s="243" t="str">
        <f>'步驟1. 先填【114-1申請總表】第8列之B欄至CN欄'!CY15</f>
        <v/>
      </c>
      <c r="CZ15" s="243" t="str">
        <f>'步驟1. 先填【114-1申請總表】第8列之B欄至CN欄'!CZ15</f>
        <v/>
      </c>
      <c r="DA15" s="243">
        <f>'步驟1. 先填【114-1申請總表】第8列之B欄至CN欄'!DA15</f>
        <v>0</v>
      </c>
      <c r="DB15" s="243">
        <f>'步驟1. 先填【114-1申請總表】第8列之B欄至CN欄'!DB15</f>
        <v>0</v>
      </c>
      <c r="DC15" s="243">
        <f>'步驟1. 先填【114-1申請總表】第8列之B欄至CN欄'!DC15</f>
        <v>0</v>
      </c>
      <c r="DD15" s="243">
        <f>'步驟1. 先填【114-1申請總表】第8列之B欄至CN欄'!DD15</f>
        <v>0</v>
      </c>
      <c r="DE15" s="243">
        <f>'步驟1. 先填【114-1申請總表】第8列之B欄至CN欄'!DE15</f>
        <v>0</v>
      </c>
      <c r="DF15" s="243">
        <f>'步驟1. 先填【114-1申請總表】第8列之B欄至CN欄'!DF15</f>
        <v>1</v>
      </c>
      <c r="DG15" s="243">
        <f>'步驟1. 先填【114-1申請總表】第8列之B欄至CN欄'!DG15</f>
        <v>0</v>
      </c>
      <c r="DH15" s="243">
        <f>'步驟1. 先填【114-1申請總表】第8列之B欄至CN欄'!DH15</f>
        <v>0</v>
      </c>
      <c r="DI15" s="243">
        <f>'步驟1. 先填【114-1申請總表】第8列之B欄至CN欄'!DI15</f>
        <v>0</v>
      </c>
      <c r="DJ15" s="243">
        <f>'步驟1. 先填【114-1申請總表】第8列之B欄至CN欄'!DJ15</f>
        <v>0</v>
      </c>
      <c r="DK15" s="243">
        <f>'步驟1. 先填【114-1申請總表】第8列之B欄至CN欄'!DK15</f>
        <v>0</v>
      </c>
      <c r="DL15" s="243">
        <f>'步驟1. 先填【114-1申請總表】第8列之B欄至CN欄'!DL15</f>
        <v>0</v>
      </c>
      <c r="DM15" s="243">
        <f>'步驟1. 先填【114-1申請總表】第8列之B欄至CN欄'!DM15</f>
        <v>0</v>
      </c>
      <c r="DN15" s="243">
        <f>'步驟1. 先填【114-1申請總表】第8列之B欄至CN欄'!DN15</f>
        <v>0</v>
      </c>
      <c r="DO15" s="266" t="str">
        <f t="shared" si="0"/>
        <v>身份別輸入錯誤</v>
      </c>
      <c r="DP15" s="266" t="str">
        <f t="shared" si="1"/>
        <v>身份別輸入錯誤</v>
      </c>
      <c r="DQ15" s="266" t="str">
        <f t="shared" si="2"/>
        <v>身份別輸入錯誤</v>
      </c>
      <c r="DR15" s="267">
        <v>0</v>
      </c>
      <c r="DS15" s="267"/>
      <c r="DT15" s="267"/>
      <c r="DU15" s="267"/>
      <c r="DV15" s="267"/>
      <c r="DW15" s="267"/>
      <c r="DX15" s="267"/>
      <c r="DY15" s="267"/>
      <c r="DZ15" s="267"/>
      <c r="EA15" s="267"/>
      <c r="EB15" s="267">
        <f t="shared" si="22"/>
        <v>0</v>
      </c>
      <c r="EC15" s="267"/>
      <c r="ED15" s="267"/>
      <c r="EE15" s="267"/>
      <c r="EF15" s="267"/>
      <c r="EG15" s="267"/>
      <c r="EH15" s="267"/>
      <c r="EI15" s="267"/>
      <c r="EJ15" s="267"/>
      <c r="EK15" s="267"/>
      <c r="EL15" s="267"/>
      <c r="EM15" s="267"/>
      <c r="EN15" s="267"/>
      <c r="EO15" s="267"/>
      <c r="EP15" s="267"/>
      <c r="EQ15" s="267"/>
      <c r="ER15" s="267"/>
      <c r="ES15" s="267"/>
      <c r="ET15" s="267"/>
      <c r="EU15" s="258"/>
      <c r="EV15" s="258"/>
      <c r="EW15" s="258"/>
      <c r="EX15" s="257" t="str">
        <f t="shared" si="3"/>
        <v>已提交</v>
      </c>
      <c r="EY15" s="257" t="str">
        <f t="shared" si="4"/>
        <v>已提交</v>
      </c>
      <c r="EZ15" s="257" t="str">
        <f t="shared" si="5"/>
        <v>已提交</v>
      </c>
      <c r="FA15" s="258" t="str">
        <f t="shared" si="6"/>
        <v>已提交</v>
      </c>
      <c r="FB15" s="258" t="str">
        <f t="shared" si="7"/>
        <v>已提交</v>
      </c>
      <c r="FC15" s="258" t="str">
        <f t="shared" si="8"/>
        <v>已提交</v>
      </c>
      <c r="FD15" s="258" t="str">
        <f t="shared" si="9"/>
        <v>已提交</v>
      </c>
      <c r="FE15" s="258" t="str">
        <f t="shared" si="10"/>
        <v>已提交</v>
      </c>
      <c r="FF15" s="258" t="str">
        <f t="shared" si="11"/>
        <v>已提交</v>
      </c>
      <c r="FG15" s="258" t="str">
        <f t="shared" si="12"/>
        <v>已提交</v>
      </c>
      <c r="FH15" s="258" t="str">
        <f t="shared" si="13"/>
        <v>已提交</v>
      </c>
      <c r="FI15" s="257" t="str">
        <f t="shared" si="14"/>
        <v>已提交</v>
      </c>
      <c r="FJ15" s="259" t="str">
        <f t="shared" si="15"/>
        <v>已提交</v>
      </c>
      <c r="FK15" s="258" t="str">
        <f t="shared" si="16"/>
        <v>已提交</v>
      </c>
      <c r="FL15" s="258" t="str">
        <f t="shared" si="17"/>
        <v>已提交</v>
      </c>
      <c r="FM15" s="258" t="str">
        <f t="shared" si="18"/>
        <v>已提交</v>
      </c>
      <c r="FN15" s="258"/>
      <c r="FO15" s="258"/>
      <c r="FP15" s="258"/>
      <c r="FQ15" s="258"/>
      <c r="FR15" s="258"/>
      <c r="FS15" s="258"/>
      <c r="FT15" s="258"/>
      <c r="FU15" s="258"/>
      <c r="FV15" s="258" t="str">
        <f t="shared" si="19"/>
        <v/>
      </c>
      <c r="FW15" s="258" t="str">
        <f t="shared" si="20"/>
        <v/>
      </c>
      <c r="FX15" s="258" t="str">
        <f t="shared" si="21"/>
        <v/>
      </c>
      <c r="FY15" s="258"/>
      <c r="FZ15" s="258"/>
      <c r="GA15" s="258"/>
      <c r="GB15" s="258"/>
      <c r="GC15" s="258"/>
      <c r="GD15" s="258"/>
      <c r="GE15" s="258"/>
      <c r="GF15" s="258"/>
      <c r="GG15" s="258"/>
      <c r="GH15" s="258"/>
      <c r="GI15" s="258"/>
      <c r="GJ15" s="258"/>
      <c r="GK15" s="258"/>
      <c r="GL15" s="258"/>
      <c r="GM15" s="258"/>
      <c r="GN15" s="258"/>
      <c r="GO15" s="258" t="s">
        <v>263</v>
      </c>
      <c r="GP15" s="258"/>
      <c r="GQ15" s="258"/>
      <c r="GR15" s="258"/>
      <c r="GS15" s="258"/>
    </row>
    <row r="16" spans="1:201" s="270" customFormat="1" ht="79.5" customHeight="1">
      <c r="A16" s="286" t="str">
        <f t="shared" si="23"/>
        <v>114學年度第二學期</v>
      </c>
      <c r="B16" s="237">
        <f>'步驟1. 先填【114-1申請總表】第8列之B欄至CN欄'!B16</f>
        <v>0</v>
      </c>
      <c r="C16" s="237">
        <f>'步驟1. 先填【114-1申請總表】第8列之B欄至CN欄'!C16</f>
        <v>0</v>
      </c>
      <c r="D16" s="237" t="str">
        <f>'步驟1. 先填【114-1申請總表】第8列之B欄至CN欄'!D16</f>
        <v>9</v>
      </c>
      <c r="E16" s="237">
        <f>'步驟1. 先填【114-1申請總表】第8列之B欄至CN欄'!E16</f>
        <v>0</v>
      </c>
      <c r="F16" s="237">
        <f>'步驟1. 先填【114-1申請總表】第8列之B欄至CN欄'!F16</f>
        <v>0</v>
      </c>
      <c r="G16" s="237">
        <f>'步驟1. 先填【114-1申請總表】第8列之B欄至CN欄'!G16</f>
        <v>0</v>
      </c>
      <c r="H16" s="237">
        <f>'步驟1. 先填【114-1申請總表】第8列之B欄至CN欄'!H16</f>
        <v>0</v>
      </c>
      <c r="I16" s="237">
        <f>'步驟1. 先填【114-1申請總表】第8列之B欄至CN欄'!I16</f>
        <v>0</v>
      </c>
      <c r="J16" s="237">
        <f>'步驟1. 先填【114-1申請總表】第8列之B欄至CN欄'!J16</f>
        <v>0</v>
      </c>
      <c r="K16" s="237">
        <f>'步驟1. 先填【114-1申請總表】第8列之B欄至CN欄'!K16</f>
        <v>0</v>
      </c>
      <c r="L16" s="237">
        <f>'步驟1. 先填【114-1申請總表】第8列之B欄至CN欄'!L16</f>
        <v>0</v>
      </c>
      <c r="M16" s="237">
        <f>'步驟1. 先填【114-1申請總表】第8列之B欄至CN欄'!M16</f>
        <v>0</v>
      </c>
      <c r="N16" s="237">
        <f>'步驟1. 先填【114-1申請總表】第8列之B欄至CN欄'!N16</f>
        <v>0</v>
      </c>
      <c r="O16" s="237" t="str">
        <f>'步驟1. 先填【114-1申請總表】第8列之B欄至CN欄'!O16</f>
        <v>XX縣XX鄉XX村XX鄰XX路XX號XX樓</v>
      </c>
      <c r="P16" s="237" t="str">
        <f>'步驟1. 先填【114-1申請總表】第8列之B欄至CN欄'!P16</f>
        <v>1.助學獎學金</v>
      </c>
      <c r="Q16" s="237">
        <f>'步驟1. 先填【114-1申請總表】第8列之B欄至CN欄'!Q16</f>
        <v>0</v>
      </c>
      <c r="R16" s="237">
        <f>'步驟1. 先填【114-1申請總表】第8列之B欄至CN欄'!R16</f>
        <v>0</v>
      </c>
      <c r="S16" s="237">
        <f>'步驟1. 先填【114-1申請總表】第8列之B欄至CN欄'!S16</f>
        <v>0</v>
      </c>
      <c r="T16" s="237">
        <f>'步驟1. 先填【114-1申請總表】第8列之B欄至CN欄'!T16</f>
        <v>0</v>
      </c>
      <c r="U16" s="237">
        <f>'步驟1. 先填【114-1申請總表】第8列之B欄至CN欄'!U16</f>
        <v>0</v>
      </c>
      <c r="V16" s="237">
        <f>'步驟1. 先填【114-1申請總表】第8列之B欄至CN欄'!V16</f>
        <v>0</v>
      </c>
      <c r="W16" s="237">
        <f>'步驟1. 先填【114-1申請總表】第8列之B欄至CN欄'!W16</f>
        <v>0</v>
      </c>
      <c r="X16" s="237">
        <f>'步驟1. 先填【114-1申請總表】第8列之B欄至CN欄'!X16</f>
        <v>0</v>
      </c>
      <c r="Y16" s="237">
        <f>'步驟1. 先填【114-1申請總表】第8列之B欄至CN欄'!Y16</f>
        <v>0</v>
      </c>
      <c r="Z16" s="237">
        <f>'步驟1. 先填【114-1申請總表】第8列之B欄至CN欄'!Z16</f>
        <v>0</v>
      </c>
      <c r="AA16" s="237">
        <f>'步驟1. 先填【114-1申請總表】第8列之B欄至CN欄'!AA16</f>
        <v>0</v>
      </c>
      <c r="AB16" s="237">
        <f>'步驟1. 先填【114-1申請總表】第8列之B欄至CN欄'!AB16</f>
        <v>0</v>
      </c>
      <c r="AC16" s="237">
        <f>'步驟1. 先填【114-1申請總表】第8列之B欄至CN欄'!AC16</f>
        <v>0</v>
      </c>
      <c r="AD16" s="237">
        <f>'步驟1. 先填【114-1申請總表】第8列之B欄至CN欄'!AD16</f>
        <v>0</v>
      </c>
      <c r="AE16" s="237">
        <f>'步驟1. 先填【114-1申請總表】第8列之B欄至CN欄'!AE16</f>
        <v>0</v>
      </c>
      <c r="AF16" s="237">
        <f>'步驟1. 先填【114-1申請總表】第8列之B欄至CN欄'!AF16</f>
        <v>0</v>
      </c>
      <c r="AG16" s="237">
        <f>'步驟1. 先填【114-1申請總表】第8列之B欄至CN欄'!AG16</f>
        <v>0</v>
      </c>
      <c r="AH16" s="237">
        <f>'步驟1. 先填【114-1申請總表】第8列之B欄至CN欄'!AH16</f>
        <v>0</v>
      </c>
      <c r="AI16" s="237">
        <f>'步驟1. 先填【114-1申請總表】第8列之B欄至CN欄'!AI16</f>
        <v>0</v>
      </c>
      <c r="AJ16" s="237">
        <f>'步驟1. 先填【114-1申請總表】第8列之B欄至CN欄'!AJ16</f>
        <v>0</v>
      </c>
      <c r="AK16" s="237">
        <f>'步驟1. 先填【114-1申請總表】第8列之B欄至CN欄'!AK16</f>
        <v>0</v>
      </c>
      <c r="AL16" s="237">
        <f>'步驟1. 先填【114-1申請總表】第8列之B欄至CN欄'!AL16</f>
        <v>0</v>
      </c>
      <c r="AM16" s="237">
        <f>'步驟1. 先填【114-1申請總表】第8列之B欄至CN欄'!AM16</f>
        <v>0</v>
      </c>
      <c r="AN16" s="237">
        <f>'步驟1. 先填【114-1申請總表】第8列之B欄至CN欄'!AN16</f>
        <v>0</v>
      </c>
      <c r="AO16" s="237">
        <f>'步驟1. 先填【114-1申請總表】第8列之B欄至CN欄'!AO16</f>
        <v>0</v>
      </c>
      <c r="AP16" s="237">
        <f>'步驟1. 先填【114-1申請總表】第8列之B欄至CN欄'!AP16</f>
        <v>0</v>
      </c>
      <c r="AQ16" s="237">
        <f>'步驟1. 先填【114-1申請總表】第8列之B欄至CN欄'!AQ16</f>
        <v>0</v>
      </c>
      <c r="AR16" s="237">
        <f>'步驟1. 先填【114-1申請總表】第8列之B欄至CN欄'!AR16</f>
        <v>0</v>
      </c>
      <c r="AS16" s="237">
        <f>'步驟1. 先填【114-1申請總表】第8列之B欄至CN欄'!AS16</f>
        <v>0</v>
      </c>
      <c r="AT16" s="237">
        <f>'步驟1. 先填【114-1申請總表】第8列之B欄至CN欄'!AT16</f>
        <v>0</v>
      </c>
      <c r="AU16" s="237">
        <f>'步驟1. 先填【114-1申請總表】第8列之B欄至CN欄'!AU16</f>
        <v>0</v>
      </c>
      <c r="AV16" s="237">
        <f>'步驟1. 先填【114-1申請總表】第8列之B欄至CN欄'!AV16</f>
        <v>0</v>
      </c>
      <c r="AW16" s="237">
        <f>'步驟1. 先填【114-1申請總表】第8列之B欄至CN欄'!AW16</f>
        <v>0</v>
      </c>
      <c r="AX16" s="237">
        <f>'步驟1. 先填【114-1申請總表】第8列之B欄至CN欄'!AX16</f>
        <v>0</v>
      </c>
      <c r="AY16" s="237">
        <f>'步驟1. 先填【114-1申請總表】第8列之B欄至CN欄'!AY16</f>
        <v>0</v>
      </c>
      <c r="AZ16" s="237">
        <f>'步驟1. 先填【114-1申請總表】第8列之B欄至CN欄'!AZ16</f>
        <v>0</v>
      </c>
      <c r="BA16" s="237">
        <f>'步驟1. 先填【114-1申請總表】第8列之B欄至CN欄'!BA16</f>
        <v>0</v>
      </c>
      <c r="BB16" s="237">
        <f>'步驟1. 先填【114-1申請總表】第8列之B欄至CN欄'!BB16</f>
        <v>0</v>
      </c>
      <c r="BC16" s="237">
        <f>'步驟1. 先填【114-1申請總表】第8列之B欄至CN欄'!BC16</f>
        <v>0</v>
      </c>
      <c r="BD16" s="237">
        <f>'步驟1. 先填【114-1申請總表】第8列之B欄至CN欄'!BD16</f>
        <v>0</v>
      </c>
      <c r="BE16" s="237">
        <f>'步驟1. 先填【114-1申請總表】第8列之B欄至CN欄'!BE16</f>
        <v>0</v>
      </c>
      <c r="BF16" s="237">
        <f>'步驟1. 先填【114-1申請總表】第8列之B欄至CN欄'!BF16</f>
        <v>0</v>
      </c>
      <c r="BG16" s="237">
        <f>'步驟1. 先填【114-1申請總表】第8列之B欄至CN欄'!BG16</f>
        <v>0</v>
      </c>
      <c r="BH16" s="237">
        <f>'步驟1. 先填【114-1申請總表】第8列之B欄至CN欄'!BH16</f>
        <v>0</v>
      </c>
      <c r="BI16" s="237">
        <f>'步驟1. 先填【114-1申請總表】第8列之B欄至CN欄'!BI16</f>
        <v>0</v>
      </c>
      <c r="BJ16" s="237">
        <f>'步驟1. 先填【114-1申請總表】第8列之B欄至CN欄'!BJ16</f>
        <v>0</v>
      </c>
      <c r="BK16" s="237">
        <f>'步驟1. 先填【114-1申請總表】第8列之B欄至CN欄'!BK16</f>
        <v>0</v>
      </c>
      <c r="BL16" s="237">
        <f>'步驟1. 先填【114-1申請總表】第8列之B欄至CN欄'!BL16</f>
        <v>0</v>
      </c>
      <c r="BM16" s="237">
        <f>'步驟1. 先填【114-1申請總表】第8列之B欄至CN欄'!BM16</f>
        <v>0</v>
      </c>
      <c r="BN16" s="237">
        <f>'步驟1. 先填【114-1申請總表】第8列之B欄至CN欄'!BN16</f>
        <v>0</v>
      </c>
      <c r="BO16" s="237">
        <f>'步驟1. 先填【114-1申請總表】第8列之B欄至CN欄'!BO16</f>
        <v>0</v>
      </c>
      <c r="BP16" s="237">
        <f>'步驟1. 先填【114-1申請總表】第8列之B欄至CN欄'!BP16</f>
        <v>0</v>
      </c>
      <c r="BQ16" s="237">
        <f>'步驟1. 先填【114-1申請總表】第8列之B欄至CN欄'!BQ16</f>
        <v>0</v>
      </c>
      <c r="BR16" s="237">
        <f>'步驟1. 先填【114-1申請總表】第8列之B欄至CN欄'!BR16</f>
        <v>0</v>
      </c>
      <c r="BS16" s="237">
        <f>'步驟1. 先填【114-1申請總表】第8列之B欄至CN欄'!BS16</f>
        <v>0</v>
      </c>
      <c r="BT16" s="237">
        <f>'步驟1. 先填【114-1申請總表】第8列之B欄至CN欄'!BT16</f>
        <v>0</v>
      </c>
      <c r="BU16" s="237">
        <f>'步驟1. 先填【114-1申請總表】第8列之B欄至CN欄'!BU16</f>
        <v>0</v>
      </c>
      <c r="BV16" s="237">
        <f>'步驟1. 先填【114-1申請總表】第8列之B欄至CN欄'!BV16</f>
        <v>0</v>
      </c>
      <c r="BW16" s="237" t="str">
        <f>'步驟1. 先填【114-1申請總表】第8列之B欄至CN欄'!BW16</f>
        <v xml:space="preserve">學科:
</v>
      </c>
      <c r="BX16" s="237" t="str">
        <f>'步驟1. 先填【114-1申請總表】第8列之B欄至CN欄'!BX16</f>
        <v xml:space="preserve">題型:
</v>
      </c>
      <c r="BY16" s="237">
        <f>'步驟1. 先填【114-1申請總表】第8列之B欄至CN欄'!BY16</f>
        <v>0</v>
      </c>
      <c r="BZ16" s="237" t="str">
        <f>'步驟1. 先填【114-1申請總表】第8列之B欄至CN欄'!BZ16</f>
        <v xml:space="preserve">學科:
</v>
      </c>
      <c r="CA16" s="237" t="str">
        <f>'步驟1. 先填【114-1申請總表】第8列之B欄至CN欄'!CA16</f>
        <v xml:space="preserve">題型:
</v>
      </c>
      <c r="CB16" s="237">
        <f>'步驟1. 先填【114-1申請總表】第8列之B欄至CN欄'!CB16</f>
        <v>0</v>
      </c>
      <c r="CC16" s="237" t="str">
        <f>'步驟1. 先填【114-1申請總表】第8列之B欄至CN欄'!CC16</f>
        <v>有無參加:</v>
      </c>
      <c r="CD16" s="237" t="str">
        <f>'步驟1. 先填【114-1申請總表】第8列之B欄至CN欄'!CD16</f>
        <v xml:space="preserve">社團或活動:
</v>
      </c>
      <c r="CE16" s="237">
        <f>'步驟1. 先填【114-1申請總表】第8列之B欄至CN欄'!CE16</f>
        <v>0</v>
      </c>
      <c r="CF16" s="237">
        <f>'步驟1. 先填【114-1申請總表】第8列之B欄至CN欄'!CF16</f>
        <v>0</v>
      </c>
      <c r="CG16" s="237">
        <f>'步驟1. 先填【114-1申請總表】第8列之B欄至CN欄'!CG16</f>
        <v>0</v>
      </c>
      <c r="CH16" s="237" t="str">
        <f>'步驟1. 先填【114-1申請總表】第8列之B欄至CN欄'!CH16</f>
        <v xml:space="preserve">無達到學習目標之原因:
</v>
      </c>
      <c r="CI16" s="237" t="str">
        <f>'步驟1. 先填【114-1申請總表】第8列之B欄至CN欄'!CI16</f>
        <v xml:space="preserve">改善方法:
</v>
      </c>
      <c r="CJ16" s="237" t="str">
        <f>'步驟1. 先填【114-1申請總表】第8列之B欄至CN欄'!CJ16</f>
        <v xml:space="preserve">最喜歡的課後休閒活動:
</v>
      </c>
      <c r="CK16" s="237" t="str">
        <f>'步驟1. 先填【114-1申請總表】第8列之B欄至CN欄'!CK16</f>
        <v xml:space="preserve">收穫:
</v>
      </c>
      <c r="CL16" s="237">
        <f>'步驟1. 先填【114-1申請總表】第8列之B欄至CN欄'!CL16</f>
        <v>0</v>
      </c>
      <c r="CM16" s="237">
        <f>'步驟1. 先填【114-1申請總表】第8列之B欄至CN欄'!CM16</f>
        <v>0</v>
      </c>
      <c r="CN16" s="237">
        <f>'步驟1. 先填【114-1申請總表】第8列之B欄至CN欄'!CN16</f>
        <v>0</v>
      </c>
      <c r="CO16" s="243">
        <f>'步驟1. 先填【114-1申請總表】第8列之B欄至CN欄'!CO16</f>
        <v>0</v>
      </c>
      <c r="CP16" s="243" t="str">
        <f>'步驟1. 先填【114-1申請總表】第8列之B欄至CN欄'!CP16</f>
        <v>7000021</v>
      </c>
      <c r="CQ16" s="243" t="str">
        <f>'步驟1. 先填【114-1申請總表】第8列之B欄至CN欄'!CQ16</f>
        <v/>
      </c>
      <c r="CR16" s="243" t="str">
        <f>'步驟1. 先填【114-1申請總表】第8列之B欄至CN欄'!CR16</f>
        <v/>
      </c>
      <c r="CS16" s="243">
        <f>'步驟1. 先填【114-1申請總表】第8列之B欄至CN欄'!CS16</f>
        <v>0</v>
      </c>
      <c r="CT16" s="243" t="str">
        <f>'步驟1. 先填【114-1申請總表】第8列之B欄至CN欄'!CT16</f>
        <v/>
      </c>
      <c r="CU16" s="243" t="str">
        <f>'步驟1. 先填【114-1申請總表】第8列之B欄至CN欄'!CU16</f>
        <v/>
      </c>
      <c r="CV16" s="243" t="str">
        <f>'步驟1. 先填【114-1申請總表】第8列之B欄至CN欄'!CV16</f>
        <v/>
      </c>
      <c r="CW16" s="243" t="str">
        <f>'步驟1. 先填【114-1申請總表】第8列之B欄至CN欄'!CW16</f>
        <v/>
      </c>
      <c r="CX16" s="243" t="str">
        <f>'步驟1. 先填【114-1申請總表】第8列之B欄至CN欄'!CX16</f>
        <v/>
      </c>
      <c r="CY16" s="243" t="str">
        <f>'步驟1. 先填【114-1申請總表】第8列之B欄至CN欄'!CY16</f>
        <v/>
      </c>
      <c r="CZ16" s="243" t="str">
        <f>'步驟1. 先填【114-1申請總表】第8列之B欄至CN欄'!CZ16</f>
        <v/>
      </c>
      <c r="DA16" s="243">
        <f>'步驟1. 先填【114-1申請總表】第8列之B欄至CN欄'!DA16</f>
        <v>0</v>
      </c>
      <c r="DB16" s="243">
        <f>'步驟1. 先填【114-1申請總表】第8列之B欄至CN欄'!DB16</f>
        <v>0</v>
      </c>
      <c r="DC16" s="243">
        <f>'步驟1. 先填【114-1申請總表】第8列之B欄至CN欄'!DC16</f>
        <v>0</v>
      </c>
      <c r="DD16" s="243">
        <f>'步驟1. 先填【114-1申請總表】第8列之B欄至CN欄'!DD16</f>
        <v>0</v>
      </c>
      <c r="DE16" s="243">
        <f>'步驟1. 先填【114-1申請總表】第8列之B欄至CN欄'!DE16</f>
        <v>0</v>
      </c>
      <c r="DF16" s="243">
        <f>'步驟1. 先填【114-1申請總表】第8列之B欄至CN欄'!DF16</f>
        <v>1</v>
      </c>
      <c r="DG16" s="243">
        <f>'步驟1. 先填【114-1申請總表】第8列之B欄至CN欄'!DG16</f>
        <v>0</v>
      </c>
      <c r="DH16" s="243">
        <f>'步驟1. 先填【114-1申請總表】第8列之B欄至CN欄'!DH16</f>
        <v>0</v>
      </c>
      <c r="DI16" s="243">
        <f>'步驟1. 先填【114-1申請總表】第8列之B欄至CN欄'!DI16</f>
        <v>0</v>
      </c>
      <c r="DJ16" s="243">
        <f>'步驟1. 先填【114-1申請總表】第8列之B欄至CN欄'!DJ16</f>
        <v>0</v>
      </c>
      <c r="DK16" s="243">
        <f>'步驟1. 先填【114-1申請總表】第8列之B欄至CN欄'!DK16</f>
        <v>0</v>
      </c>
      <c r="DL16" s="243">
        <f>'步驟1. 先填【114-1申請總表】第8列之B欄至CN欄'!DL16</f>
        <v>0</v>
      </c>
      <c r="DM16" s="243">
        <f>'步驟1. 先填【114-1申請總表】第8列之B欄至CN欄'!DM16</f>
        <v>0</v>
      </c>
      <c r="DN16" s="243">
        <f>'步驟1. 先填【114-1申請總表】第8列之B欄至CN欄'!DN16</f>
        <v>0</v>
      </c>
      <c r="DO16" s="266" t="str">
        <f t="shared" si="0"/>
        <v>身份別輸入錯誤</v>
      </c>
      <c r="DP16" s="266" t="str">
        <f t="shared" si="1"/>
        <v>身份別輸入錯誤</v>
      </c>
      <c r="DQ16" s="266" t="str">
        <f t="shared" si="2"/>
        <v>身份別輸入錯誤</v>
      </c>
      <c r="DR16" s="267">
        <v>0</v>
      </c>
      <c r="DS16" s="267"/>
      <c r="DT16" s="267"/>
      <c r="DU16" s="267"/>
      <c r="DV16" s="267"/>
      <c r="DW16" s="267"/>
      <c r="DX16" s="267"/>
      <c r="DY16" s="267"/>
      <c r="DZ16" s="267"/>
      <c r="EA16" s="267"/>
      <c r="EB16" s="267">
        <f t="shared" si="22"/>
        <v>0</v>
      </c>
      <c r="EC16" s="267"/>
      <c r="ED16" s="267"/>
      <c r="EE16" s="267"/>
      <c r="EF16" s="267"/>
      <c r="EG16" s="267"/>
      <c r="EH16" s="267"/>
      <c r="EI16" s="267"/>
      <c r="EJ16" s="267"/>
      <c r="EK16" s="267"/>
      <c r="EL16" s="267"/>
      <c r="EM16" s="267"/>
      <c r="EN16" s="267"/>
      <c r="EO16" s="267"/>
      <c r="EP16" s="267"/>
      <c r="EQ16" s="267"/>
      <c r="ER16" s="267"/>
      <c r="ES16" s="267"/>
      <c r="ET16" s="267"/>
      <c r="EU16" s="258"/>
      <c r="EV16" s="258"/>
      <c r="EW16" s="258"/>
      <c r="EX16" s="257" t="str">
        <f t="shared" si="3"/>
        <v>已提交</v>
      </c>
      <c r="EY16" s="257" t="str">
        <f t="shared" si="4"/>
        <v>已提交</v>
      </c>
      <c r="EZ16" s="257" t="str">
        <f t="shared" si="5"/>
        <v>已提交</v>
      </c>
      <c r="FA16" s="258" t="str">
        <f t="shared" si="6"/>
        <v>已提交</v>
      </c>
      <c r="FB16" s="258" t="str">
        <f t="shared" si="7"/>
        <v>已提交</v>
      </c>
      <c r="FC16" s="258" t="str">
        <f t="shared" si="8"/>
        <v>已提交</v>
      </c>
      <c r="FD16" s="258" t="str">
        <f t="shared" si="9"/>
        <v>已提交</v>
      </c>
      <c r="FE16" s="258" t="str">
        <f t="shared" si="10"/>
        <v>已提交</v>
      </c>
      <c r="FF16" s="258" t="str">
        <f t="shared" si="11"/>
        <v>已提交</v>
      </c>
      <c r="FG16" s="258" t="str">
        <f t="shared" si="12"/>
        <v>已提交</v>
      </c>
      <c r="FH16" s="258" t="str">
        <f t="shared" si="13"/>
        <v>已提交</v>
      </c>
      <c r="FI16" s="257" t="str">
        <f t="shared" si="14"/>
        <v>已提交</v>
      </c>
      <c r="FJ16" s="259" t="str">
        <f t="shared" si="15"/>
        <v>已提交</v>
      </c>
      <c r="FK16" s="258" t="str">
        <f t="shared" si="16"/>
        <v>已提交</v>
      </c>
      <c r="FL16" s="258" t="str">
        <f t="shared" si="17"/>
        <v>已提交</v>
      </c>
      <c r="FM16" s="258" t="str">
        <f t="shared" si="18"/>
        <v>已提交</v>
      </c>
      <c r="FN16" s="258"/>
      <c r="FO16" s="258"/>
      <c r="FP16" s="258"/>
      <c r="FQ16" s="258"/>
      <c r="FR16" s="258"/>
      <c r="FS16" s="258"/>
      <c r="FT16" s="258"/>
      <c r="FU16" s="258"/>
      <c r="FV16" s="258" t="str">
        <f t="shared" si="19"/>
        <v/>
      </c>
      <c r="FW16" s="258" t="str">
        <f t="shared" si="20"/>
        <v/>
      </c>
      <c r="FX16" s="258" t="str">
        <f t="shared" si="21"/>
        <v/>
      </c>
      <c r="FY16" s="258"/>
      <c r="FZ16" s="258"/>
      <c r="GA16" s="258"/>
      <c r="GB16" s="258"/>
      <c r="GC16" s="258"/>
      <c r="GD16" s="258"/>
      <c r="GE16" s="258"/>
      <c r="GF16" s="258"/>
      <c r="GG16" s="258"/>
      <c r="GH16" s="258"/>
      <c r="GI16" s="258"/>
      <c r="GJ16" s="258"/>
      <c r="GK16" s="258"/>
      <c r="GL16" s="258"/>
      <c r="GM16" s="258"/>
      <c r="GN16" s="258"/>
      <c r="GO16" s="258" t="s">
        <v>263</v>
      </c>
      <c r="GP16" s="258"/>
      <c r="GQ16" s="258"/>
      <c r="GR16" s="258"/>
      <c r="GS16" s="258"/>
    </row>
    <row r="17" spans="1:201" s="270" customFormat="1" ht="79.5" customHeight="1">
      <c r="A17" s="286" t="str">
        <f t="shared" si="23"/>
        <v>114學年度第二學期</v>
      </c>
      <c r="B17" s="237">
        <f>'步驟1. 先填【114-1申請總表】第8列之B欄至CN欄'!B17</f>
        <v>0</v>
      </c>
      <c r="C17" s="237">
        <f>'步驟1. 先填【114-1申請總表】第8列之B欄至CN欄'!C17</f>
        <v>0</v>
      </c>
      <c r="D17" s="237" t="str">
        <f>'步驟1. 先填【114-1申請總表】第8列之B欄至CN欄'!D17</f>
        <v>10</v>
      </c>
      <c r="E17" s="237">
        <f>'步驟1. 先填【114-1申請總表】第8列之B欄至CN欄'!E17</f>
        <v>0</v>
      </c>
      <c r="F17" s="237">
        <f>'步驟1. 先填【114-1申請總表】第8列之B欄至CN欄'!F17</f>
        <v>0</v>
      </c>
      <c r="G17" s="237">
        <f>'步驟1. 先填【114-1申請總表】第8列之B欄至CN欄'!G17</f>
        <v>0</v>
      </c>
      <c r="H17" s="237">
        <f>'步驟1. 先填【114-1申請總表】第8列之B欄至CN欄'!H17</f>
        <v>0</v>
      </c>
      <c r="I17" s="237">
        <f>'步驟1. 先填【114-1申請總表】第8列之B欄至CN欄'!I17</f>
        <v>0</v>
      </c>
      <c r="J17" s="237">
        <f>'步驟1. 先填【114-1申請總表】第8列之B欄至CN欄'!J17</f>
        <v>0</v>
      </c>
      <c r="K17" s="237">
        <f>'步驟1. 先填【114-1申請總表】第8列之B欄至CN欄'!K17</f>
        <v>0</v>
      </c>
      <c r="L17" s="237">
        <f>'步驟1. 先填【114-1申請總表】第8列之B欄至CN欄'!L17</f>
        <v>0</v>
      </c>
      <c r="M17" s="237">
        <f>'步驟1. 先填【114-1申請總表】第8列之B欄至CN欄'!M17</f>
        <v>0</v>
      </c>
      <c r="N17" s="237">
        <f>'步驟1. 先填【114-1申請總表】第8列之B欄至CN欄'!N17</f>
        <v>0</v>
      </c>
      <c r="O17" s="237" t="str">
        <f>'步驟1. 先填【114-1申請總表】第8列之B欄至CN欄'!O17</f>
        <v>XX縣XX鄉XX村XX鄰XX路XX號XX樓</v>
      </c>
      <c r="P17" s="237" t="str">
        <f>'步驟1. 先填【114-1申請總表】第8列之B欄至CN欄'!P17</f>
        <v>1.助學獎學金</v>
      </c>
      <c r="Q17" s="237">
        <f>'步驟1. 先填【114-1申請總表】第8列之B欄至CN欄'!Q17</f>
        <v>0</v>
      </c>
      <c r="R17" s="237">
        <f>'步驟1. 先填【114-1申請總表】第8列之B欄至CN欄'!R17</f>
        <v>0</v>
      </c>
      <c r="S17" s="237">
        <f>'步驟1. 先填【114-1申請總表】第8列之B欄至CN欄'!S17</f>
        <v>0</v>
      </c>
      <c r="T17" s="237">
        <f>'步驟1. 先填【114-1申請總表】第8列之B欄至CN欄'!T17</f>
        <v>0</v>
      </c>
      <c r="U17" s="237">
        <f>'步驟1. 先填【114-1申請總表】第8列之B欄至CN欄'!U17</f>
        <v>0</v>
      </c>
      <c r="V17" s="237">
        <f>'步驟1. 先填【114-1申請總表】第8列之B欄至CN欄'!V17</f>
        <v>0</v>
      </c>
      <c r="W17" s="237">
        <f>'步驟1. 先填【114-1申請總表】第8列之B欄至CN欄'!W17</f>
        <v>0</v>
      </c>
      <c r="X17" s="237">
        <f>'步驟1. 先填【114-1申請總表】第8列之B欄至CN欄'!X17</f>
        <v>0</v>
      </c>
      <c r="Y17" s="237">
        <f>'步驟1. 先填【114-1申請總表】第8列之B欄至CN欄'!Y17</f>
        <v>0</v>
      </c>
      <c r="Z17" s="237">
        <f>'步驟1. 先填【114-1申請總表】第8列之B欄至CN欄'!Z17</f>
        <v>0</v>
      </c>
      <c r="AA17" s="237">
        <f>'步驟1. 先填【114-1申請總表】第8列之B欄至CN欄'!AA17</f>
        <v>0</v>
      </c>
      <c r="AB17" s="237">
        <f>'步驟1. 先填【114-1申請總表】第8列之B欄至CN欄'!AB17</f>
        <v>0</v>
      </c>
      <c r="AC17" s="237">
        <f>'步驟1. 先填【114-1申請總表】第8列之B欄至CN欄'!AC17</f>
        <v>0</v>
      </c>
      <c r="AD17" s="237">
        <f>'步驟1. 先填【114-1申請總表】第8列之B欄至CN欄'!AD17</f>
        <v>0</v>
      </c>
      <c r="AE17" s="237">
        <f>'步驟1. 先填【114-1申請總表】第8列之B欄至CN欄'!AE17</f>
        <v>0</v>
      </c>
      <c r="AF17" s="237">
        <f>'步驟1. 先填【114-1申請總表】第8列之B欄至CN欄'!AF17</f>
        <v>0</v>
      </c>
      <c r="AG17" s="237">
        <f>'步驟1. 先填【114-1申請總表】第8列之B欄至CN欄'!AG17</f>
        <v>0</v>
      </c>
      <c r="AH17" s="237">
        <f>'步驟1. 先填【114-1申請總表】第8列之B欄至CN欄'!AH17</f>
        <v>0</v>
      </c>
      <c r="AI17" s="237">
        <f>'步驟1. 先填【114-1申請總表】第8列之B欄至CN欄'!AI17</f>
        <v>0</v>
      </c>
      <c r="AJ17" s="237">
        <f>'步驟1. 先填【114-1申請總表】第8列之B欄至CN欄'!AJ17</f>
        <v>0</v>
      </c>
      <c r="AK17" s="237">
        <f>'步驟1. 先填【114-1申請總表】第8列之B欄至CN欄'!AK17</f>
        <v>0</v>
      </c>
      <c r="AL17" s="237">
        <f>'步驟1. 先填【114-1申請總表】第8列之B欄至CN欄'!AL17</f>
        <v>0</v>
      </c>
      <c r="AM17" s="237">
        <f>'步驟1. 先填【114-1申請總表】第8列之B欄至CN欄'!AM17</f>
        <v>0</v>
      </c>
      <c r="AN17" s="237">
        <f>'步驟1. 先填【114-1申請總表】第8列之B欄至CN欄'!AN17</f>
        <v>0</v>
      </c>
      <c r="AO17" s="237">
        <f>'步驟1. 先填【114-1申請總表】第8列之B欄至CN欄'!AO17</f>
        <v>0</v>
      </c>
      <c r="AP17" s="237">
        <f>'步驟1. 先填【114-1申請總表】第8列之B欄至CN欄'!AP17</f>
        <v>0</v>
      </c>
      <c r="AQ17" s="237">
        <f>'步驟1. 先填【114-1申請總表】第8列之B欄至CN欄'!AQ17</f>
        <v>0</v>
      </c>
      <c r="AR17" s="237">
        <f>'步驟1. 先填【114-1申請總表】第8列之B欄至CN欄'!AR17</f>
        <v>0</v>
      </c>
      <c r="AS17" s="237">
        <f>'步驟1. 先填【114-1申請總表】第8列之B欄至CN欄'!AS17</f>
        <v>0</v>
      </c>
      <c r="AT17" s="237">
        <f>'步驟1. 先填【114-1申請總表】第8列之B欄至CN欄'!AT17</f>
        <v>0</v>
      </c>
      <c r="AU17" s="237">
        <f>'步驟1. 先填【114-1申請總表】第8列之B欄至CN欄'!AU17</f>
        <v>0</v>
      </c>
      <c r="AV17" s="237">
        <f>'步驟1. 先填【114-1申請總表】第8列之B欄至CN欄'!AV17</f>
        <v>0</v>
      </c>
      <c r="AW17" s="237">
        <f>'步驟1. 先填【114-1申請總表】第8列之B欄至CN欄'!AW17</f>
        <v>0</v>
      </c>
      <c r="AX17" s="237">
        <f>'步驟1. 先填【114-1申請總表】第8列之B欄至CN欄'!AX17</f>
        <v>0</v>
      </c>
      <c r="AY17" s="237">
        <f>'步驟1. 先填【114-1申請總表】第8列之B欄至CN欄'!AY17</f>
        <v>0</v>
      </c>
      <c r="AZ17" s="237">
        <f>'步驟1. 先填【114-1申請總表】第8列之B欄至CN欄'!AZ17</f>
        <v>0</v>
      </c>
      <c r="BA17" s="237">
        <f>'步驟1. 先填【114-1申請總表】第8列之B欄至CN欄'!BA17</f>
        <v>0</v>
      </c>
      <c r="BB17" s="237">
        <f>'步驟1. 先填【114-1申請總表】第8列之B欄至CN欄'!BB17</f>
        <v>0</v>
      </c>
      <c r="BC17" s="237">
        <f>'步驟1. 先填【114-1申請總表】第8列之B欄至CN欄'!BC17</f>
        <v>0</v>
      </c>
      <c r="BD17" s="237">
        <f>'步驟1. 先填【114-1申請總表】第8列之B欄至CN欄'!BD17</f>
        <v>0</v>
      </c>
      <c r="BE17" s="237">
        <f>'步驟1. 先填【114-1申請總表】第8列之B欄至CN欄'!BE17</f>
        <v>0</v>
      </c>
      <c r="BF17" s="237">
        <f>'步驟1. 先填【114-1申請總表】第8列之B欄至CN欄'!BF17</f>
        <v>0</v>
      </c>
      <c r="BG17" s="237">
        <f>'步驟1. 先填【114-1申請總表】第8列之B欄至CN欄'!BG17</f>
        <v>0</v>
      </c>
      <c r="BH17" s="237">
        <f>'步驟1. 先填【114-1申請總表】第8列之B欄至CN欄'!BH17</f>
        <v>0</v>
      </c>
      <c r="BI17" s="237">
        <f>'步驟1. 先填【114-1申請總表】第8列之B欄至CN欄'!BI17</f>
        <v>0</v>
      </c>
      <c r="BJ17" s="237">
        <f>'步驟1. 先填【114-1申請總表】第8列之B欄至CN欄'!BJ17</f>
        <v>0</v>
      </c>
      <c r="BK17" s="237">
        <f>'步驟1. 先填【114-1申請總表】第8列之B欄至CN欄'!BK17</f>
        <v>0</v>
      </c>
      <c r="BL17" s="237">
        <f>'步驟1. 先填【114-1申請總表】第8列之B欄至CN欄'!BL17</f>
        <v>0</v>
      </c>
      <c r="BM17" s="237">
        <f>'步驟1. 先填【114-1申請總表】第8列之B欄至CN欄'!BM17</f>
        <v>0</v>
      </c>
      <c r="BN17" s="237">
        <f>'步驟1. 先填【114-1申請總表】第8列之B欄至CN欄'!BN17</f>
        <v>0</v>
      </c>
      <c r="BO17" s="237">
        <f>'步驟1. 先填【114-1申請總表】第8列之B欄至CN欄'!BO17</f>
        <v>0</v>
      </c>
      <c r="BP17" s="237">
        <f>'步驟1. 先填【114-1申請總表】第8列之B欄至CN欄'!BP17</f>
        <v>0</v>
      </c>
      <c r="BQ17" s="237">
        <f>'步驟1. 先填【114-1申請總表】第8列之B欄至CN欄'!BQ17</f>
        <v>0</v>
      </c>
      <c r="BR17" s="237">
        <f>'步驟1. 先填【114-1申請總表】第8列之B欄至CN欄'!BR17</f>
        <v>0</v>
      </c>
      <c r="BS17" s="237">
        <f>'步驟1. 先填【114-1申請總表】第8列之B欄至CN欄'!BS17</f>
        <v>0</v>
      </c>
      <c r="BT17" s="237">
        <f>'步驟1. 先填【114-1申請總表】第8列之B欄至CN欄'!BT17</f>
        <v>0</v>
      </c>
      <c r="BU17" s="237">
        <f>'步驟1. 先填【114-1申請總表】第8列之B欄至CN欄'!BU17</f>
        <v>0</v>
      </c>
      <c r="BV17" s="237">
        <f>'步驟1. 先填【114-1申請總表】第8列之B欄至CN欄'!BV17</f>
        <v>0</v>
      </c>
      <c r="BW17" s="237" t="str">
        <f>'步驟1. 先填【114-1申請總表】第8列之B欄至CN欄'!BW17</f>
        <v xml:space="preserve">學科:
</v>
      </c>
      <c r="BX17" s="237" t="str">
        <f>'步驟1. 先填【114-1申請總表】第8列之B欄至CN欄'!BX17</f>
        <v xml:space="preserve">題型:
</v>
      </c>
      <c r="BY17" s="237">
        <f>'步驟1. 先填【114-1申請總表】第8列之B欄至CN欄'!BY17</f>
        <v>0</v>
      </c>
      <c r="BZ17" s="237" t="str">
        <f>'步驟1. 先填【114-1申請總表】第8列之B欄至CN欄'!BZ17</f>
        <v xml:space="preserve">學科:
</v>
      </c>
      <c r="CA17" s="237" t="str">
        <f>'步驟1. 先填【114-1申請總表】第8列之B欄至CN欄'!CA17</f>
        <v xml:space="preserve">題型:
</v>
      </c>
      <c r="CB17" s="237">
        <f>'步驟1. 先填【114-1申請總表】第8列之B欄至CN欄'!CB17</f>
        <v>0</v>
      </c>
      <c r="CC17" s="237" t="str">
        <f>'步驟1. 先填【114-1申請總表】第8列之B欄至CN欄'!CC17</f>
        <v>有無參加:</v>
      </c>
      <c r="CD17" s="237" t="str">
        <f>'步驟1. 先填【114-1申請總表】第8列之B欄至CN欄'!CD17</f>
        <v xml:space="preserve">社團或活動:
</v>
      </c>
      <c r="CE17" s="237">
        <f>'步驟1. 先填【114-1申請總表】第8列之B欄至CN欄'!CE17</f>
        <v>0</v>
      </c>
      <c r="CF17" s="237">
        <f>'步驟1. 先填【114-1申請總表】第8列之B欄至CN欄'!CF17</f>
        <v>0</v>
      </c>
      <c r="CG17" s="237">
        <f>'步驟1. 先填【114-1申請總表】第8列之B欄至CN欄'!CG17</f>
        <v>0</v>
      </c>
      <c r="CH17" s="237" t="str">
        <f>'步驟1. 先填【114-1申請總表】第8列之B欄至CN欄'!CH17</f>
        <v xml:space="preserve">無達到學習目標之原因:
</v>
      </c>
      <c r="CI17" s="237" t="str">
        <f>'步驟1. 先填【114-1申請總表】第8列之B欄至CN欄'!CI17</f>
        <v xml:space="preserve">改善方法:
</v>
      </c>
      <c r="CJ17" s="237" t="str">
        <f>'步驟1. 先填【114-1申請總表】第8列之B欄至CN欄'!CJ17</f>
        <v xml:space="preserve">最喜歡的課後休閒活動:
</v>
      </c>
      <c r="CK17" s="237" t="str">
        <f>'步驟1. 先填【114-1申請總表】第8列之B欄至CN欄'!CK17</f>
        <v xml:space="preserve">收穫:
</v>
      </c>
      <c r="CL17" s="237">
        <f>'步驟1. 先填【114-1申請總表】第8列之B欄至CN欄'!CL17</f>
        <v>0</v>
      </c>
      <c r="CM17" s="237">
        <f>'步驟1. 先填【114-1申請總表】第8列之B欄至CN欄'!CM17</f>
        <v>0</v>
      </c>
      <c r="CN17" s="237">
        <f>'步驟1. 先填【114-1申請總表】第8列之B欄至CN欄'!CN17</f>
        <v>0</v>
      </c>
      <c r="CO17" s="243">
        <f>'步驟1. 先填【114-1申請總表】第8列之B欄至CN欄'!CO17</f>
        <v>0</v>
      </c>
      <c r="CP17" s="243" t="str">
        <f>'步驟1. 先填【114-1申請總表】第8列之B欄至CN欄'!CP17</f>
        <v>7000021</v>
      </c>
      <c r="CQ17" s="243" t="str">
        <f>'步驟1. 先填【114-1申請總表】第8列之B欄至CN欄'!CQ17</f>
        <v/>
      </c>
      <c r="CR17" s="243" t="str">
        <f>'步驟1. 先填【114-1申請總表】第8列之B欄至CN欄'!CR17</f>
        <v/>
      </c>
      <c r="CS17" s="243">
        <f>'步驟1. 先填【114-1申請總表】第8列之B欄至CN欄'!CS17</f>
        <v>0</v>
      </c>
      <c r="CT17" s="243" t="str">
        <f>'步驟1. 先填【114-1申請總表】第8列之B欄至CN欄'!CT17</f>
        <v/>
      </c>
      <c r="CU17" s="243" t="str">
        <f>'步驟1. 先填【114-1申請總表】第8列之B欄至CN欄'!CU17</f>
        <v/>
      </c>
      <c r="CV17" s="243" t="str">
        <f>'步驟1. 先填【114-1申請總表】第8列之B欄至CN欄'!CV17</f>
        <v/>
      </c>
      <c r="CW17" s="243" t="str">
        <f>'步驟1. 先填【114-1申請總表】第8列之B欄至CN欄'!CW17</f>
        <v/>
      </c>
      <c r="CX17" s="243" t="str">
        <f>'步驟1. 先填【114-1申請總表】第8列之B欄至CN欄'!CX17</f>
        <v/>
      </c>
      <c r="CY17" s="243" t="str">
        <f>'步驟1. 先填【114-1申請總表】第8列之B欄至CN欄'!CY17</f>
        <v/>
      </c>
      <c r="CZ17" s="243" t="str">
        <f>'步驟1. 先填【114-1申請總表】第8列之B欄至CN欄'!CZ17</f>
        <v/>
      </c>
      <c r="DA17" s="243">
        <f>'步驟1. 先填【114-1申請總表】第8列之B欄至CN欄'!DA17</f>
        <v>0</v>
      </c>
      <c r="DB17" s="243">
        <f>'步驟1. 先填【114-1申請總表】第8列之B欄至CN欄'!DB17</f>
        <v>0</v>
      </c>
      <c r="DC17" s="243">
        <f>'步驟1. 先填【114-1申請總表】第8列之B欄至CN欄'!DC17</f>
        <v>0</v>
      </c>
      <c r="DD17" s="243">
        <f>'步驟1. 先填【114-1申請總表】第8列之B欄至CN欄'!DD17</f>
        <v>0</v>
      </c>
      <c r="DE17" s="243">
        <f>'步驟1. 先填【114-1申請總表】第8列之B欄至CN欄'!DE17</f>
        <v>0</v>
      </c>
      <c r="DF17" s="243">
        <f>'步驟1. 先填【114-1申請總表】第8列之B欄至CN欄'!DF17</f>
        <v>1</v>
      </c>
      <c r="DG17" s="243">
        <f>'步驟1. 先填【114-1申請總表】第8列之B欄至CN欄'!DG17</f>
        <v>0</v>
      </c>
      <c r="DH17" s="243">
        <f>'步驟1. 先填【114-1申請總表】第8列之B欄至CN欄'!DH17</f>
        <v>0</v>
      </c>
      <c r="DI17" s="243">
        <f>'步驟1. 先填【114-1申請總表】第8列之B欄至CN欄'!DI17</f>
        <v>0</v>
      </c>
      <c r="DJ17" s="243">
        <f>'步驟1. 先填【114-1申請總表】第8列之B欄至CN欄'!DJ17</f>
        <v>0</v>
      </c>
      <c r="DK17" s="243">
        <f>'步驟1. 先填【114-1申請總表】第8列之B欄至CN欄'!DK17</f>
        <v>0</v>
      </c>
      <c r="DL17" s="243">
        <f>'步驟1. 先填【114-1申請總表】第8列之B欄至CN欄'!DL17</f>
        <v>0</v>
      </c>
      <c r="DM17" s="243">
        <f>'步驟1. 先填【114-1申請總表】第8列之B欄至CN欄'!DM17</f>
        <v>0</v>
      </c>
      <c r="DN17" s="243">
        <f>'步驟1. 先填【114-1申請總表】第8列之B欄至CN欄'!DN17</f>
        <v>0</v>
      </c>
      <c r="DO17" s="266" t="str">
        <f t="shared" si="0"/>
        <v>身份別輸入錯誤</v>
      </c>
      <c r="DP17" s="266" t="str">
        <f t="shared" si="1"/>
        <v>身份別輸入錯誤</v>
      </c>
      <c r="DQ17" s="266" t="str">
        <f t="shared" si="2"/>
        <v>身份別輸入錯誤</v>
      </c>
      <c r="DR17" s="267">
        <v>0</v>
      </c>
      <c r="DS17" s="267"/>
      <c r="DT17" s="267"/>
      <c r="DU17" s="267"/>
      <c r="DV17" s="267"/>
      <c r="DW17" s="267"/>
      <c r="DX17" s="267"/>
      <c r="DY17" s="267"/>
      <c r="DZ17" s="267"/>
      <c r="EA17" s="267"/>
      <c r="EB17" s="267">
        <f t="shared" si="22"/>
        <v>0</v>
      </c>
      <c r="EC17" s="267"/>
      <c r="ED17" s="267"/>
      <c r="EE17" s="267"/>
      <c r="EF17" s="267"/>
      <c r="EG17" s="267"/>
      <c r="EH17" s="267"/>
      <c r="EI17" s="267"/>
      <c r="EJ17" s="267"/>
      <c r="EK17" s="267"/>
      <c r="EL17" s="267"/>
      <c r="EM17" s="267"/>
      <c r="EN17" s="267"/>
      <c r="EO17" s="267"/>
      <c r="EP17" s="267"/>
      <c r="EQ17" s="267"/>
      <c r="ER17" s="267"/>
      <c r="ES17" s="267"/>
      <c r="ET17" s="267"/>
      <c r="EU17" s="258"/>
      <c r="EV17" s="258"/>
      <c r="EW17" s="258"/>
      <c r="EX17" s="257" t="str">
        <f t="shared" si="3"/>
        <v>已提交</v>
      </c>
      <c r="EY17" s="257" t="str">
        <f t="shared" si="4"/>
        <v>已提交</v>
      </c>
      <c r="EZ17" s="257" t="str">
        <f t="shared" si="5"/>
        <v>已提交</v>
      </c>
      <c r="FA17" s="258" t="str">
        <f t="shared" si="6"/>
        <v>已提交</v>
      </c>
      <c r="FB17" s="258" t="str">
        <f t="shared" si="7"/>
        <v>已提交</v>
      </c>
      <c r="FC17" s="258" t="str">
        <f t="shared" si="8"/>
        <v>已提交</v>
      </c>
      <c r="FD17" s="258" t="str">
        <f t="shared" si="9"/>
        <v>已提交</v>
      </c>
      <c r="FE17" s="258" t="str">
        <f t="shared" si="10"/>
        <v>已提交</v>
      </c>
      <c r="FF17" s="258" t="str">
        <f t="shared" si="11"/>
        <v>已提交</v>
      </c>
      <c r="FG17" s="258" t="str">
        <f t="shared" si="12"/>
        <v>已提交</v>
      </c>
      <c r="FH17" s="258" t="str">
        <f t="shared" si="13"/>
        <v>已提交</v>
      </c>
      <c r="FI17" s="257" t="str">
        <f t="shared" si="14"/>
        <v>已提交</v>
      </c>
      <c r="FJ17" s="259" t="str">
        <f t="shared" si="15"/>
        <v>已提交</v>
      </c>
      <c r="FK17" s="258" t="str">
        <f t="shared" si="16"/>
        <v>已提交</v>
      </c>
      <c r="FL17" s="258" t="str">
        <f t="shared" si="17"/>
        <v>已提交</v>
      </c>
      <c r="FM17" s="258" t="str">
        <f t="shared" si="18"/>
        <v>已提交</v>
      </c>
      <c r="FN17" s="258"/>
      <c r="FO17" s="258"/>
      <c r="FP17" s="258"/>
      <c r="FQ17" s="258"/>
      <c r="FR17" s="258"/>
      <c r="FS17" s="258"/>
      <c r="FT17" s="258"/>
      <c r="FU17" s="258"/>
      <c r="FV17" s="258" t="str">
        <f t="shared" si="19"/>
        <v/>
      </c>
      <c r="FW17" s="258" t="str">
        <f t="shared" si="20"/>
        <v/>
      </c>
      <c r="FX17" s="258" t="str">
        <f t="shared" si="21"/>
        <v/>
      </c>
      <c r="FY17" s="258"/>
      <c r="FZ17" s="258"/>
      <c r="GA17" s="258"/>
      <c r="GB17" s="258"/>
      <c r="GC17" s="258"/>
      <c r="GD17" s="258"/>
      <c r="GE17" s="258"/>
      <c r="GF17" s="258"/>
      <c r="GG17" s="258"/>
      <c r="GH17" s="258"/>
      <c r="GI17" s="258"/>
      <c r="GJ17" s="258"/>
      <c r="GK17" s="258"/>
      <c r="GL17" s="258"/>
      <c r="GM17" s="258"/>
      <c r="GN17" s="258"/>
      <c r="GO17" s="258" t="s">
        <v>263</v>
      </c>
      <c r="GP17" s="258"/>
      <c r="GQ17" s="258"/>
      <c r="GR17" s="258"/>
      <c r="GS17" s="258"/>
    </row>
    <row r="18" spans="1:201" s="270" customFormat="1" ht="79.5" customHeight="1">
      <c r="A18" s="286" t="str">
        <f t="shared" si="23"/>
        <v>114學年度第二學期</v>
      </c>
      <c r="B18" s="237">
        <f>'步驟1. 先填【114-1申請總表】第8列之B欄至CN欄'!B18</f>
        <v>0</v>
      </c>
      <c r="C18" s="237">
        <f>'步驟1. 先填【114-1申請總表】第8列之B欄至CN欄'!C18</f>
        <v>0</v>
      </c>
      <c r="D18" s="237" t="str">
        <f>'步驟1. 先填【114-1申請總表】第8列之B欄至CN欄'!D18</f>
        <v>11</v>
      </c>
      <c r="E18" s="237">
        <f>'步驟1. 先填【114-1申請總表】第8列之B欄至CN欄'!E18</f>
        <v>0</v>
      </c>
      <c r="F18" s="237">
        <f>'步驟1. 先填【114-1申請總表】第8列之B欄至CN欄'!F18</f>
        <v>0</v>
      </c>
      <c r="G18" s="237">
        <f>'步驟1. 先填【114-1申請總表】第8列之B欄至CN欄'!G18</f>
        <v>0</v>
      </c>
      <c r="H18" s="237">
        <f>'步驟1. 先填【114-1申請總表】第8列之B欄至CN欄'!H18</f>
        <v>0</v>
      </c>
      <c r="I18" s="237">
        <f>'步驟1. 先填【114-1申請總表】第8列之B欄至CN欄'!I18</f>
        <v>0</v>
      </c>
      <c r="J18" s="237">
        <f>'步驟1. 先填【114-1申請總表】第8列之B欄至CN欄'!J18</f>
        <v>0</v>
      </c>
      <c r="K18" s="237">
        <f>'步驟1. 先填【114-1申請總表】第8列之B欄至CN欄'!K18</f>
        <v>0</v>
      </c>
      <c r="L18" s="237">
        <f>'步驟1. 先填【114-1申請總表】第8列之B欄至CN欄'!L18</f>
        <v>0</v>
      </c>
      <c r="M18" s="237">
        <f>'步驟1. 先填【114-1申請總表】第8列之B欄至CN欄'!M18</f>
        <v>0</v>
      </c>
      <c r="N18" s="237">
        <f>'步驟1. 先填【114-1申請總表】第8列之B欄至CN欄'!N18</f>
        <v>0</v>
      </c>
      <c r="O18" s="237" t="str">
        <f>'步驟1. 先填【114-1申請總表】第8列之B欄至CN欄'!O18</f>
        <v>XX縣XX鄉XX村XX鄰XX路XX號XX樓</v>
      </c>
      <c r="P18" s="237" t="str">
        <f>'步驟1. 先填【114-1申請總表】第8列之B欄至CN欄'!P18</f>
        <v>1.助學獎學金</v>
      </c>
      <c r="Q18" s="237">
        <f>'步驟1. 先填【114-1申請總表】第8列之B欄至CN欄'!Q18</f>
        <v>0</v>
      </c>
      <c r="R18" s="237">
        <f>'步驟1. 先填【114-1申請總表】第8列之B欄至CN欄'!R18</f>
        <v>0</v>
      </c>
      <c r="S18" s="237">
        <f>'步驟1. 先填【114-1申請總表】第8列之B欄至CN欄'!S18</f>
        <v>0</v>
      </c>
      <c r="T18" s="237">
        <f>'步驟1. 先填【114-1申請總表】第8列之B欄至CN欄'!T18</f>
        <v>0</v>
      </c>
      <c r="U18" s="237">
        <f>'步驟1. 先填【114-1申請總表】第8列之B欄至CN欄'!U18</f>
        <v>0</v>
      </c>
      <c r="V18" s="237">
        <f>'步驟1. 先填【114-1申請總表】第8列之B欄至CN欄'!V18</f>
        <v>0</v>
      </c>
      <c r="W18" s="237">
        <f>'步驟1. 先填【114-1申請總表】第8列之B欄至CN欄'!W18</f>
        <v>0</v>
      </c>
      <c r="X18" s="237">
        <f>'步驟1. 先填【114-1申請總表】第8列之B欄至CN欄'!X18</f>
        <v>0</v>
      </c>
      <c r="Y18" s="237">
        <f>'步驟1. 先填【114-1申請總表】第8列之B欄至CN欄'!Y18</f>
        <v>0</v>
      </c>
      <c r="Z18" s="237">
        <f>'步驟1. 先填【114-1申請總表】第8列之B欄至CN欄'!Z18</f>
        <v>0</v>
      </c>
      <c r="AA18" s="237">
        <f>'步驟1. 先填【114-1申請總表】第8列之B欄至CN欄'!AA18</f>
        <v>0</v>
      </c>
      <c r="AB18" s="237">
        <f>'步驟1. 先填【114-1申請總表】第8列之B欄至CN欄'!AB18</f>
        <v>0</v>
      </c>
      <c r="AC18" s="237">
        <f>'步驟1. 先填【114-1申請總表】第8列之B欄至CN欄'!AC18</f>
        <v>0</v>
      </c>
      <c r="AD18" s="237">
        <f>'步驟1. 先填【114-1申請總表】第8列之B欄至CN欄'!AD18</f>
        <v>0</v>
      </c>
      <c r="AE18" s="237">
        <f>'步驟1. 先填【114-1申請總表】第8列之B欄至CN欄'!AE18</f>
        <v>0</v>
      </c>
      <c r="AF18" s="237">
        <f>'步驟1. 先填【114-1申請總表】第8列之B欄至CN欄'!AF18</f>
        <v>0</v>
      </c>
      <c r="AG18" s="237">
        <f>'步驟1. 先填【114-1申請總表】第8列之B欄至CN欄'!AG18</f>
        <v>0</v>
      </c>
      <c r="AH18" s="237">
        <f>'步驟1. 先填【114-1申請總表】第8列之B欄至CN欄'!AH18</f>
        <v>0</v>
      </c>
      <c r="AI18" s="237">
        <f>'步驟1. 先填【114-1申請總表】第8列之B欄至CN欄'!AI18</f>
        <v>0</v>
      </c>
      <c r="AJ18" s="237">
        <f>'步驟1. 先填【114-1申請總表】第8列之B欄至CN欄'!AJ18</f>
        <v>0</v>
      </c>
      <c r="AK18" s="237">
        <f>'步驟1. 先填【114-1申請總表】第8列之B欄至CN欄'!AK18</f>
        <v>0</v>
      </c>
      <c r="AL18" s="237">
        <f>'步驟1. 先填【114-1申請總表】第8列之B欄至CN欄'!AL18</f>
        <v>0</v>
      </c>
      <c r="AM18" s="237">
        <f>'步驟1. 先填【114-1申請總表】第8列之B欄至CN欄'!AM18</f>
        <v>0</v>
      </c>
      <c r="AN18" s="237">
        <f>'步驟1. 先填【114-1申請總表】第8列之B欄至CN欄'!AN18</f>
        <v>0</v>
      </c>
      <c r="AO18" s="237">
        <f>'步驟1. 先填【114-1申請總表】第8列之B欄至CN欄'!AO18</f>
        <v>0</v>
      </c>
      <c r="AP18" s="237">
        <f>'步驟1. 先填【114-1申請總表】第8列之B欄至CN欄'!AP18</f>
        <v>0</v>
      </c>
      <c r="AQ18" s="237">
        <f>'步驟1. 先填【114-1申請總表】第8列之B欄至CN欄'!AQ18</f>
        <v>0</v>
      </c>
      <c r="AR18" s="237">
        <f>'步驟1. 先填【114-1申請總表】第8列之B欄至CN欄'!AR18</f>
        <v>0</v>
      </c>
      <c r="AS18" s="237">
        <f>'步驟1. 先填【114-1申請總表】第8列之B欄至CN欄'!AS18</f>
        <v>0</v>
      </c>
      <c r="AT18" s="237">
        <f>'步驟1. 先填【114-1申請總表】第8列之B欄至CN欄'!AT18</f>
        <v>0</v>
      </c>
      <c r="AU18" s="237">
        <f>'步驟1. 先填【114-1申請總表】第8列之B欄至CN欄'!AU18</f>
        <v>0</v>
      </c>
      <c r="AV18" s="237">
        <f>'步驟1. 先填【114-1申請總表】第8列之B欄至CN欄'!AV18</f>
        <v>0</v>
      </c>
      <c r="AW18" s="237">
        <f>'步驟1. 先填【114-1申請總表】第8列之B欄至CN欄'!AW18</f>
        <v>0</v>
      </c>
      <c r="AX18" s="237">
        <f>'步驟1. 先填【114-1申請總表】第8列之B欄至CN欄'!AX18</f>
        <v>0</v>
      </c>
      <c r="AY18" s="237">
        <f>'步驟1. 先填【114-1申請總表】第8列之B欄至CN欄'!AY18</f>
        <v>0</v>
      </c>
      <c r="AZ18" s="237">
        <f>'步驟1. 先填【114-1申請總表】第8列之B欄至CN欄'!AZ18</f>
        <v>0</v>
      </c>
      <c r="BA18" s="237">
        <f>'步驟1. 先填【114-1申請總表】第8列之B欄至CN欄'!BA18</f>
        <v>0</v>
      </c>
      <c r="BB18" s="237">
        <f>'步驟1. 先填【114-1申請總表】第8列之B欄至CN欄'!BB18</f>
        <v>0</v>
      </c>
      <c r="BC18" s="237">
        <f>'步驟1. 先填【114-1申請總表】第8列之B欄至CN欄'!BC18</f>
        <v>0</v>
      </c>
      <c r="BD18" s="237">
        <f>'步驟1. 先填【114-1申請總表】第8列之B欄至CN欄'!BD18</f>
        <v>0</v>
      </c>
      <c r="BE18" s="237">
        <f>'步驟1. 先填【114-1申請總表】第8列之B欄至CN欄'!BE18</f>
        <v>0</v>
      </c>
      <c r="BF18" s="237">
        <f>'步驟1. 先填【114-1申請總表】第8列之B欄至CN欄'!BF18</f>
        <v>0</v>
      </c>
      <c r="BG18" s="237">
        <f>'步驟1. 先填【114-1申請總表】第8列之B欄至CN欄'!BG18</f>
        <v>0</v>
      </c>
      <c r="BH18" s="237">
        <f>'步驟1. 先填【114-1申請總表】第8列之B欄至CN欄'!BH18</f>
        <v>0</v>
      </c>
      <c r="BI18" s="237">
        <f>'步驟1. 先填【114-1申請總表】第8列之B欄至CN欄'!BI18</f>
        <v>0</v>
      </c>
      <c r="BJ18" s="237">
        <f>'步驟1. 先填【114-1申請總表】第8列之B欄至CN欄'!BJ18</f>
        <v>0</v>
      </c>
      <c r="BK18" s="237">
        <f>'步驟1. 先填【114-1申請總表】第8列之B欄至CN欄'!BK18</f>
        <v>0</v>
      </c>
      <c r="BL18" s="237">
        <f>'步驟1. 先填【114-1申請總表】第8列之B欄至CN欄'!BL18</f>
        <v>0</v>
      </c>
      <c r="BM18" s="237">
        <f>'步驟1. 先填【114-1申請總表】第8列之B欄至CN欄'!BM18</f>
        <v>0</v>
      </c>
      <c r="BN18" s="237">
        <f>'步驟1. 先填【114-1申請總表】第8列之B欄至CN欄'!BN18</f>
        <v>0</v>
      </c>
      <c r="BO18" s="237">
        <f>'步驟1. 先填【114-1申請總表】第8列之B欄至CN欄'!BO18</f>
        <v>0</v>
      </c>
      <c r="BP18" s="237">
        <f>'步驟1. 先填【114-1申請總表】第8列之B欄至CN欄'!BP18</f>
        <v>0</v>
      </c>
      <c r="BQ18" s="237">
        <f>'步驟1. 先填【114-1申請總表】第8列之B欄至CN欄'!BQ18</f>
        <v>0</v>
      </c>
      <c r="BR18" s="237">
        <f>'步驟1. 先填【114-1申請總表】第8列之B欄至CN欄'!BR18</f>
        <v>0</v>
      </c>
      <c r="BS18" s="237">
        <f>'步驟1. 先填【114-1申請總表】第8列之B欄至CN欄'!BS18</f>
        <v>0</v>
      </c>
      <c r="BT18" s="237">
        <f>'步驟1. 先填【114-1申請總表】第8列之B欄至CN欄'!BT18</f>
        <v>0</v>
      </c>
      <c r="BU18" s="237">
        <f>'步驟1. 先填【114-1申請總表】第8列之B欄至CN欄'!BU18</f>
        <v>0</v>
      </c>
      <c r="BV18" s="237">
        <f>'步驟1. 先填【114-1申請總表】第8列之B欄至CN欄'!BV18</f>
        <v>0</v>
      </c>
      <c r="BW18" s="237" t="str">
        <f>'步驟1. 先填【114-1申請總表】第8列之B欄至CN欄'!BW18</f>
        <v xml:space="preserve">學科:
</v>
      </c>
      <c r="BX18" s="237" t="str">
        <f>'步驟1. 先填【114-1申請總表】第8列之B欄至CN欄'!BX18</f>
        <v xml:space="preserve">題型:
</v>
      </c>
      <c r="BY18" s="237">
        <f>'步驟1. 先填【114-1申請總表】第8列之B欄至CN欄'!BY18</f>
        <v>0</v>
      </c>
      <c r="BZ18" s="237" t="str">
        <f>'步驟1. 先填【114-1申請總表】第8列之B欄至CN欄'!BZ18</f>
        <v xml:space="preserve">學科:
</v>
      </c>
      <c r="CA18" s="237" t="str">
        <f>'步驟1. 先填【114-1申請總表】第8列之B欄至CN欄'!CA18</f>
        <v xml:space="preserve">題型:
</v>
      </c>
      <c r="CB18" s="237">
        <f>'步驟1. 先填【114-1申請總表】第8列之B欄至CN欄'!CB18</f>
        <v>0</v>
      </c>
      <c r="CC18" s="237" t="str">
        <f>'步驟1. 先填【114-1申請總表】第8列之B欄至CN欄'!CC18</f>
        <v>有無參加:</v>
      </c>
      <c r="CD18" s="237" t="str">
        <f>'步驟1. 先填【114-1申請總表】第8列之B欄至CN欄'!CD18</f>
        <v xml:space="preserve">社團或活動:
</v>
      </c>
      <c r="CE18" s="237">
        <f>'步驟1. 先填【114-1申請總表】第8列之B欄至CN欄'!CE18</f>
        <v>0</v>
      </c>
      <c r="CF18" s="237">
        <f>'步驟1. 先填【114-1申請總表】第8列之B欄至CN欄'!CF18</f>
        <v>0</v>
      </c>
      <c r="CG18" s="237">
        <f>'步驟1. 先填【114-1申請總表】第8列之B欄至CN欄'!CG18</f>
        <v>0</v>
      </c>
      <c r="CH18" s="237" t="str">
        <f>'步驟1. 先填【114-1申請總表】第8列之B欄至CN欄'!CH18</f>
        <v xml:space="preserve">無達到學習目標之原因:
</v>
      </c>
      <c r="CI18" s="237" t="str">
        <f>'步驟1. 先填【114-1申請總表】第8列之B欄至CN欄'!CI18</f>
        <v xml:space="preserve">改善方法:
</v>
      </c>
      <c r="CJ18" s="237" t="str">
        <f>'步驟1. 先填【114-1申請總表】第8列之B欄至CN欄'!CJ18</f>
        <v xml:space="preserve">最喜歡的課後休閒活動:
</v>
      </c>
      <c r="CK18" s="237" t="str">
        <f>'步驟1. 先填【114-1申請總表】第8列之B欄至CN欄'!CK18</f>
        <v xml:space="preserve">收穫:
</v>
      </c>
      <c r="CL18" s="237">
        <f>'步驟1. 先填【114-1申請總表】第8列之B欄至CN欄'!CL18</f>
        <v>0</v>
      </c>
      <c r="CM18" s="237">
        <f>'步驟1. 先填【114-1申請總表】第8列之B欄至CN欄'!CM18</f>
        <v>0</v>
      </c>
      <c r="CN18" s="237">
        <f>'步驟1. 先填【114-1申請總表】第8列之B欄至CN欄'!CN18</f>
        <v>0</v>
      </c>
      <c r="CO18" s="243">
        <f>'步驟1. 先填【114-1申請總表】第8列之B欄至CN欄'!CO18</f>
        <v>0</v>
      </c>
      <c r="CP18" s="243" t="str">
        <f>'步驟1. 先填【114-1申請總表】第8列之B欄至CN欄'!CP18</f>
        <v>7000021</v>
      </c>
      <c r="CQ18" s="243" t="str">
        <f>'步驟1. 先填【114-1申請總表】第8列之B欄至CN欄'!CQ18</f>
        <v/>
      </c>
      <c r="CR18" s="243" t="str">
        <f>'步驟1. 先填【114-1申請總表】第8列之B欄至CN欄'!CR18</f>
        <v/>
      </c>
      <c r="CS18" s="243">
        <f>'步驟1. 先填【114-1申請總表】第8列之B欄至CN欄'!CS18</f>
        <v>0</v>
      </c>
      <c r="CT18" s="243" t="str">
        <f>'步驟1. 先填【114-1申請總表】第8列之B欄至CN欄'!CT18</f>
        <v/>
      </c>
      <c r="CU18" s="243" t="str">
        <f>'步驟1. 先填【114-1申請總表】第8列之B欄至CN欄'!CU18</f>
        <v/>
      </c>
      <c r="CV18" s="243" t="str">
        <f>'步驟1. 先填【114-1申請總表】第8列之B欄至CN欄'!CV18</f>
        <v/>
      </c>
      <c r="CW18" s="243" t="str">
        <f>'步驟1. 先填【114-1申請總表】第8列之B欄至CN欄'!CW18</f>
        <v/>
      </c>
      <c r="CX18" s="243" t="str">
        <f>'步驟1. 先填【114-1申請總表】第8列之B欄至CN欄'!CX18</f>
        <v/>
      </c>
      <c r="CY18" s="243" t="str">
        <f>'步驟1. 先填【114-1申請總表】第8列之B欄至CN欄'!CY18</f>
        <v/>
      </c>
      <c r="CZ18" s="243" t="str">
        <f>'步驟1. 先填【114-1申請總表】第8列之B欄至CN欄'!CZ18</f>
        <v/>
      </c>
      <c r="DA18" s="243">
        <f>'步驟1. 先填【114-1申請總表】第8列之B欄至CN欄'!DA18</f>
        <v>0</v>
      </c>
      <c r="DB18" s="243">
        <f>'步驟1. 先填【114-1申請總表】第8列之B欄至CN欄'!DB18</f>
        <v>0</v>
      </c>
      <c r="DC18" s="243">
        <f>'步驟1. 先填【114-1申請總表】第8列之B欄至CN欄'!DC18</f>
        <v>0</v>
      </c>
      <c r="DD18" s="243">
        <f>'步驟1. 先填【114-1申請總表】第8列之B欄至CN欄'!DD18</f>
        <v>0</v>
      </c>
      <c r="DE18" s="243">
        <f>'步驟1. 先填【114-1申請總表】第8列之B欄至CN欄'!DE18</f>
        <v>0</v>
      </c>
      <c r="DF18" s="243">
        <f>'步驟1. 先填【114-1申請總表】第8列之B欄至CN欄'!DF18</f>
        <v>1</v>
      </c>
      <c r="DG18" s="243">
        <f>'步驟1. 先填【114-1申請總表】第8列之B欄至CN欄'!DG18</f>
        <v>0</v>
      </c>
      <c r="DH18" s="243">
        <f>'步驟1. 先填【114-1申請總表】第8列之B欄至CN欄'!DH18</f>
        <v>0</v>
      </c>
      <c r="DI18" s="243">
        <f>'步驟1. 先填【114-1申請總表】第8列之B欄至CN欄'!DI18</f>
        <v>0</v>
      </c>
      <c r="DJ18" s="243">
        <f>'步驟1. 先填【114-1申請總表】第8列之B欄至CN欄'!DJ18</f>
        <v>0</v>
      </c>
      <c r="DK18" s="243">
        <f>'步驟1. 先填【114-1申請總表】第8列之B欄至CN欄'!DK18</f>
        <v>0</v>
      </c>
      <c r="DL18" s="243">
        <f>'步驟1. 先填【114-1申請總表】第8列之B欄至CN欄'!DL18</f>
        <v>0</v>
      </c>
      <c r="DM18" s="243">
        <f>'步驟1. 先填【114-1申請總表】第8列之B欄至CN欄'!DM18</f>
        <v>0</v>
      </c>
      <c r="DN18" s="243">
        <f>'步驟1. 先填【114-1申請總表】第8列之B欄至CN欄'!DN18</f>
        <v>0</v>
      </c>
      <c r="DO18" s="266" t="str">
        <f t="shared" si="0"/>
        <v>身份別輸入錯誤</v>
      </c>
      <c r="DP18" s="266" t="str">
        <f t="shared" si="1"/>
        <v>身份別輸入錯誤</v>
      </c>
      <c r="DQ18" s="266" t="str">
        <f t="shared" si="2"/>
        <v>身份別輸入錯誤</v>
      </c>
      <c r="DR18" s="267">
        <v>0</v>
      </c>
      <c r="DS18" s="267"/>
      <c r="DT18" s="267"/>
      <c r="DU18" s="267"/>
      <c r="DV18" s="267"/>
      <c r="DW18" s="267"/>
      <c r="DX18" s="267"/>
      <c r="DY18" s="267"/>
      <c r="DZ18" s="267"/>
      <c r="EA18" s="267"/>
      <c r="EB18" s="267">
        <f t="shared" si="22"/>
        <v>0</v>
      </c>
      <c r="EC18" s="267"/>
      <c r="ED18" s="267"/>
      <c r="EE18" s="267"/>
      <c r="EF18" s="267"/>
      <c r="EG18" s="267"/>
      <c r="EH18" s="267"/>
      <c r="EI18" s="267"/>
      <c r="EJ18" s="267"/>
      <c r="EK18" s="267"/>
      <c r="EL18" s="267"/>
      <c r="EM18" s="267"/>
      <c r="EN18" s="267"/>
      <c r="EO18" s="267"/>
      <c r="EP18" s="267"/>
      <c r="EQ18" s="267"/>
      <c r="ER18" s="267"/>
      <c r="ES18" s="267"/>
      <c r="ET18" s="267"/>
      <c r="EU18" s="258"/>
      <c r="EV18" s="258"/>
      <c r="EW18" s="258"/>
      <c r="EX18" s="257" t="str">
        <f t="shared" si="3"/>
        <v>已提交</v>
      </c>
      <c r="EY18" s="257" t="str">
        <f t="shared" si="4"/>
        <v>已提交</v>
      </c>
      <c r="EZ18" s="257" t="str">
        <f t="shared" si="5"/>
        <v>已提交</v>
      </c>
      <c r="FA18" s="258" t="str">
        <f t="shared" si="6"/>
        <v>已提交</v>
      </c>
      <c r="FB18" s="258" t="str">
        <f t="shared" si="7"/>
        <v>已提交</v>
      </c>
      <c r="FC18" s="258" t="str">
        <f t="shared" si="8"/>
        <v>已提交</v>
      </c>
      <c r="FD18" s="258" t="str">
        <f t="shared" si="9"/>
        <v>已提交</v>
      </c>
      <c r="FE18" s="258" t="str">
        <f t="shared" si="10"/>
        <v>已提交</v>
      </c>
      <c r="FF18" s="258" t="str">
        <f t="shared" si="11"/>
        <v>已提交</v>
      </c>
      <c r="FG18" s="258" t="str">
        <f t="shared" si="12"/>
        <v>已提交</v>
      </c>
      <c r="FH18" s="258" t="str">
        <f t="shared" si="13"/>
        <v>已提交</v>
      </c>
      <c r="FI18" s="257" t="str">
        <f t="shared" si="14"/>
        <v>已提交</v>
      </c>
      <c r="FJ18" s="259" t="str">
        <f t="shared" si="15"/>
        <v>已提交</v>
      </c>
      <c r="FK18" s="258" t="str">
        <f t="shared" si="16"/>
        <v>已提交</v>
      </c>
      <c r="FL18" s="258" t="str">
        <f t="shared" si="17"/>
        <v>已提交</v>
      </c>
      <c r="FM18" s="258" t="str">
        <f t="shared" si="18"/>
        <v>已提交</v>
      </c>
      <c r="FN18" s="258"/>
      <c r="FO18" s="258"/>
      <c r="FP18" s="258"/>
      <c r="FQ18" s="258"/>
      <c r="FR18" s="258"/>
      <c r="FS18" s="258"/>
      <c r="FT18" s="258"/>
      <c r="FU18" s="258"/>
      <c r="FV18" s="258" t="str">
        <f t="shared" si="19"/>
        <v/>
      </c>
      <c r="FW18" s="258" t="str">
        <f t="shared" si="20"/>
        <v/>
      </c>
      <c r="FX18" s="258" t="str">
        <f t="shared" si="21"/>
        <v/>
      </c>
      <c r="FY18" s="258"/>
      <c r="FZ18" s="258"/>
      <c r="GA18" s="258"/>
      <c r="GB18" s="258"/>
      <c r="GC18" s="258"/>
      <c r="GD18" s="258"/>
      <c r="GE18" s="258"/>
      <c r="GF18" s="258"/>
      <c r="GG18" s="258"/>
      <c r="GH18" s="258"/>
      <c r="GI18" s="258"/>
      <c r="GJ18" s="258"/>
      <c r="GK18" s="258"/>
      <c r="GL18" s="258"/>
      <c r="GM18" s="258"/>
      <c r="GN18" s="258"/>
      <c r="GO18" s="258" t="s">
        <v>263</v>
      </c>
      <c r="GP18" s="258"/>
      <c r="GQ18" s="258"/>
      <c r="GR18" s="258"/>
      <c r="GS18" s="258"/>
    </row>
    <row r="19" spans="1:201" s="270" customFormat="1" ht="79.5" customHeight="1">
      <c r="A19" s="286" t="str">
        <f t="shared" si="23"/>
        <v>114學年度第二學期</v>
      </c>
      <c r="B19" s="237">
        <f>'步驟1. 先填【114-1申請總表】第8列之B欄至CN欄'!B19</f>
        <v>0</v>
      </c>
      <c r="C19" s="237">
        <f>'步驟1. 先填【114-1申請總表】第8列之B欄至CN欄'!C19</f>
        <v>0</v>
      </c>
      <c r="D19" s="237" t="str">
        <f>'步驟1. 先填【114-1申請總表】第8列之B欄至CN欄'!D19</f>
        <v>12</v>
      </c>
      <c r="E19" s="237">
        <f>'步驟1. 先填【114-1申請總表】第8列之B欄至CN欄'!E19</f>
        <v>0</v>
      </c>
      <c r="F19" s="237">
        <f>'步驟1. 先填【114-1申請總表】第8列之B欄至CN欄'!F19</f>
        <v>0</v>
      </c>
      <c r="G19" s="237">
        <f>'步驟1. 先填【114-1申請總表】第8列之B欄至CN欄'!G19</f>
        <v>0</v>
      </c>
      <c r="H19" s="237">
        <f>'步驟1. 先填【114-1申請總表】第8列之B欄至CN欄'!H19</f>
        <v>0</v>
      </c>
      <c r="I19" s="237">
        <f>'步驟1. 先填【114-1申請總表】第8列之B欄至CN欄'!I19</f>
        <v>0</v>
      </c>
      <c r="J19" s="237">
        <f>'步驟1. 先填【114-1申請總表】第8列之B欄至CN欄'!J19</f>
        <v>0</v>
      </c>
      <c r="K19" s="237">
        <f>'步驟1. 先填【114-1申請總表】第8列之B欄至CN欄'!K19</f>
        <v>0</v>
      </c>
      <c r="L19" s="237">
        <f>'步驟1. 先填【114-1申請總表】第8列之B欄至CN欄'!L19</f>
        <v>0</v>
      </c>
      <c r="M19" s="237">
        <f>'步驟1. 先填【114-1申請總表】第8列之B欄至CN欄'!M19</f>
        <v>0</v>
      </c>
      <c r="N19" s="237">
        <f>'步驟1. 先填【114-1申請總表】第8列之B欄至CN欄'!N19</f>
        <v>0</v>
      </c>
      <c r="O19" s="237" t="str">
        <f>'步驟1. 先填【114-1申請總表】第8列之B欄至CN欄'!O19</f>
        <v>XX縣XX鄉XX村XX鄰XX路XX號XX樓</v>
      </c>
      <c r="P19" s="237" t="str">
        <f>'步驟1. 先填【114-1申請總表】第8列之B欄至CN欄'!P19</f>
        <v>1.助學獎學金</v>
      </c>
      <c r="Q19" s="237">
        <f>'步驟1. 先填【114-1申請總表】第8列之B欄至CN欄'!Q19</f>
        <v>0</v>
      </c>
      <c r="R19" s="237">
        <f>'步驟1. 先填【114-1申請總表】第8列之B欄至CN欄'!R19</f>
        <v>0</v>
      </c>
      <c r="S19" s="237">
        <f>'步驟1. 先填【114-1申請總表】第8列之B欄至CN欄'!S19</f>
        <v>0</v>
      </c>
      <c r="T19" s="237">
        <f>'步驟1. 先填【114-1申請總表】第8列之B欄至CN欄'!T19</f>
        <v>0</v>
      </c>
      <c r="U19" s="237">
        <f>'步驟1. 先填【114-1申請總表】第8列之B欄至CN欄'!U19</f>
        <v>0</v>
      </c>
      <c r="V19" s="237">
        <f>'步驟1. 先填【114-1申請總表】第8列之B欄至CN欄'!V19</f>
        <v>0</v>
      </c>
      <c r="W19" s="237">
        <f>'步驟1. 先填【114-1申請總表】第8列之B欄至CN欄'!W19</f>
        <v>0</v>
      </c>
      <c r="X19" s="237">
        <f>'步驟1. 先填【114-1申請總表】第8列之B欄至CN欄'!X19</f>
        <v>0</v>
      </c>
      <c r="Y19" s="237">
        <f>'步驟1. 先填【114-1申請總表】第8列之B欄至CN欄'!Y19</f>
        <v>0</v>
      </c>
      <c r="Z19" s="237">
        <f>'步驟1. 先填【114-1申請總表】第8列之B欄至CN欄'!Z19</f>
        <v>0</v>
      </c>
      <c r="AA19" s="237">
        <f>'步驟1. 先填【114-1申請總表】第8列之B欄至CN欄'!AA19</f>
        <v>0</v>
      </c>
      <c r="AB19" s="237">
        <f>'步驟1. 先填【114-1申請總表】第8列之B欄至CN欄'!AB19</f>
        <v>0</v>
      </c>
      <c r="AC19" s="237">
        <f>'步驟1. 先填【114-1申請總表】第8列之B欄至CN欄'!AC19</f>
        <v>0</v>
      </c>
      <c r="AD19" s="237">
        <f>'步驟1. 先填【114-1申請總表】第8列之B欄至CN欄'!AD19</f>
        <v>0</v>
      </c>
      <c r="AE19" s="237">
        <f>'步驟1. 先填【114-1申請總表】第8列之B欄至CN欄'!AE19</f>
        <v>0</v>
      </c>
      <c r="AF19" s="237">
        <f>'步驟1. 先填【114-1申請總表】第8列之B欄至CN欄'!AF19</f>
        <v>0</v>
      </c>
      <c r="AG19" s="237">
        <f>'步驟1. 先填【114-1申請總表】第8列之B欄至CN欄'!AG19</f>
        <v>0</v>
      </c>
      <c r="AH19" s="237">
        <f>'步驟1. 先填【114-1申請總表】第8列之B欄至CN欄'!AH19</f>
        <v>0</v>
      </c>
      <c r="AI19" s="237">
        <f>'步驟1. 先填【114-1申請總表】第8列之B欄至CN欄'!AI19</f>
        <v>0</v>
      </c>
      <c r="AJ19" s="237">
        <f>'步驟1. 先填【114-1申請總表】第8列之B欄至CN欄'!AJ19</f>
        <v>0</v>
      </c>
      <c r="AK19" s="237">
        <f>'步驟1. 先填【114-1申請總表】第8列之B欄至CN欄'!AK19</f>
        <v>0</v>
      </c>
      <c r="AL19" s="237">
        <f>'步驟1. 先填【114-1申請總表】第8列之B欄至CN欄'!AL19</f>
        <v>0</v>
      </c>
      <c r="AM19" s="237">
        <f>'步驟1. 先填【114-1申請總表】第8列之B欄至CN欄'!AM19</f>
        <v>0</v>
      </c>
      <c r="AN19" s="237">
        <f>'步驟1. 先填【114-1申請總表】第8列之B欄至CN欄'!AN19</f>
        <v>0</v>
      </c>
      <c r="AO19" s="237">
        <f>'步驟1. 先填【114-1申請總表】第8列之B欄至CN欄'!AO19</f>
        <v>0</v>
      </c>
      <c r="AP19" s="237">
        <f>'步驟1. 先填【114-1申請總表】第8列之B欄至CN欄'!AP19</f>
        <v>0</v>
      </c>
      <c r="AQ19" s="237">
        <f>'步驟1. 先填【114-1申請總表】第8列之B欄至CN欄'!AQ19</f>
        <v>0</v>
      </c>
      <c r="AR19" s="237">
        <f>'步驟1. 先填【114-1申請總表】第8列之B欄至CN欄'!AR19</f>
        <v>0</v>
      </c>
      <c r="AS19" s="237">
        <f>'步驟1. 先填【114-1申請總表】第8列之B欄至CN欄'!AS19</f>
        <v>0</v>
      </c>
      <c r="AT19" s="237">
        <f>'步驟1. 先填【114-1申請總表】第8列之B欄至CN欄'!AT19</f>
        <v>0</v>
      </c>
      <c r="AU19" s="237">
        <f>'步驟1. 先填【114-1申請總表】第8列之B欄至CN欄'!AU19</f>
        <v>0</v>
      </c>
      <c r="AV19" s="237">
        <f>'步驟1. 先填【114-1申請總表】第8列之B欄至CN欄'!AV19</f>
        <v>0</v>
      </c>
      <c r="AW19" s="237">
        <f>'步驟1. 先填【114-1申請總表】第8列之B欄至CN欄'!AW19</f>
        <v>0</v>
      </c>
      <c r="AX19" s="237">
        <f>'步驟1. 先填【114-1申請總表】第8列之B欄至CN欄'!AX19</f>
        <v>0</v>
      </c>
      <c r="AY19" s="237">
        <f>'步驟1. 先填【114-1申請總表】第8列之B欄至CN欄'!AY19</f>
        <v>0</v>
      </c>
      <c r="AZ19" s="237">
        <f>'步驟1. 先填【114-1申請總表】第8列之B欄至CN欄'!AZ19</f>
        <v>0</v>
      </c>
      <c r="BA19" s="237">
        <f>'步驟1. 先填【114-1申請總表】第8列之B欄至CN欄'!BA19</f>
        <v>0</v>
      </c>
      <c r="BB19" s="237">
        <f>'步驟1. 先填【114-1申請總表】第8列之B欄至CN欄'!BB19</f>
        <v>0</v>
      </c>
      <c r="BC19" s="237">
        <f>'步驟1. 先填【114-1申請總表】第8列之B欄至CN欄'!BC19</f>
        <v>0</v>
      </c>
      <c r="BD19" s="237">
        <f>'步驟1. 先填【114-1申請總表】第8列之B欄至CN欄'!BD19</f>
        <v>0</v>
      </c>
      <c r="BE19" s="237">
        <f>'步驟1. 先填【114-1申請總表】第8列之B欄至CN欄'!BE19</f>
        <v>0</v>
      </c>
      <c r="BF19" s="237">
        <f>'步驟1. 先填【114-1申請總表】第8列之B欄至CN欄'!BF19</f>
        <v>0</v>
      </c>
      <c r="BG19" s="237">
        <f>'步驟1. 先填【114-1申請總表】第8列之B欄至CN欄'!BG19</f>
        <v>0</v>
      </c>
      <c r="BH19" s="237">
        <f>'步驟1. 先填【114-1申請總表】第8列之B欄至CN欄'!BH19</f>
        <v>0</v>
      </c>
      <c r="BI19" s="237">
        <f>'步驟1. 先填【114-1申請總表】第8列之B欄至CN欄'!BI19</f>
        <v>0</v>
      </c>
      <c r="BJ19" s="237">
        <f>'步驟1. 先填【114-1申請總表】第8列之B欄至CN欄'!BJ19</f>
        <v>0</v>
      </c>
      <c r="BK19" s="237">
        <f>'步驟1. 先填【114-1申請總表】第8列之B欄至CN欄'!BK19</f>
        <v>0</v>
      </c>
      <c r="BL19" s="237">
        <f>'步驟1. 先填【114-1申請總表】第8列之B欄至CN欄'!BL19</f>
        <v>0</v>
      </c>
      <c r="BM19" s="237">
        <f>'步驟1. 先填【114-1申請總表】第8列之B欄至CN欄'!BM19</f>
        <v>0</v>
      </c>
      <c r="BN19" s="237">
        <f>'步驟1. 先填【114-1申請總表】第8列之B欄至CN欄'!BN19</f>
        <v>0</v>
      </c>
      <c r="BO19" s="237">
        <f>'步驟1. 先填【114-1申請總表】第8列之B欄至CN欄'!BO19</f>
        <v>0</v>
      </c>
      <c r="BP19" s="237">
        <f>'步驟1. 先填【114-1申請總表】第8列之B欄至CN欄'!BP19</f>
        <v>0</v>
      </c>
      <c r="BQ19" s="237">
        <f>'步驟1. 先填【114-1申請總表】第8列之B欄至CN欄'!BQ19</f>
        <v>0</v>
      </c>
      <c r="BR19" s="237">
        <f>'步驟1. 先填【114-1申請總表】第8列之B欄至CN欄'!BR19</f>
        <v>0</v>
      </c>
      <c r="BS19" s="237">
        <f>'步驟1. 先填【114-1申請總表】第8列之B欄至CN欄'!BS19</f>
        <v>0</v>
      </c>
      <c r="BT19" s="237">
        <f>'步驟1. 先填【114-1申請總表】第8列之B欄至CN欄'!BT19</f>
        <v>0</v>
      </c>
      <c r="BU19" s="237">
        <f>'步驟1. 先填【114-1申請總表】第8列之B欄至CN欄'!BU19</f>
        <v>0</v>
      </c>
      <c r="BV19" s="237">
        <f>'步驟1. 先填【114-1申請總表】第8列之B欄至CN欄'!BV19</f>
        <v>0</v>
      </c>
      <c r="BW19" s="237" t="str">
        <f>'步驟1. 先填【114-1申請總表】第8列之B欄至CN欄'!BW19</f>
        <v xml:space="preserve">學科:
</v>
      </c>
      <c r="BX19" s="237" t="str">
        <f>'步驟1. 先填【114-1申請總表】第8列之B欄至CN欄'!BX19</f>
        <v xml:space="preserve">題型:
</v>
      </c>
      <c r="BY19" s="237">
        <f>'步驟1. 先填【114-1申請總表】第8列之B欄至CN欄'!BY19</f>
        <v>0</v>
      </c>
      <c r="BZ19" s="237" t="str">
        <f>'步驟1. 先填【114-1申請總表】第8列之B欄至CN欄'!BZ19</f>
        <v xml:space="preserve">學科:
</v>
      </c>
      <c r="CA19" s="237" t="str">
        <f>'步驟1. 先填【114-1申請總表】第8列之B欄至CN欄'!CA19</f>
        <v xml:space="preserve">題型:
</v>
      </c>
      <c r="CB19" s="237">
        <f>'步驟1. 先填【114-1申請總表】第8列之B欄至CN欄'!CB19</f>
        <v>0</v>
      </c>
      <c r="CC19" s="237" t="str">
        <f>'步驟1. 先填【114-1申請總表】第8列之B欄至CN欄'!CC19</f>
        <v>有無參加:</v>
      </c>
      <c r="CD19" s="237" t="str">
        <f>'步驟1. 先填【114-1申請總表】第8列之B欄至CN欄'!CD19</f>
        <v xml:space="preserve">社團或活動:
</v>
      </c>
      <c r="CE19" s="237">
        <f>'步驟1. 先填【114-1申請總表】第8列之B欄至CN欄'!CE19</f>
        <v>0</v>
      </c>
      <c r="CF19" s="237">
        <f>'步驟1. 先填【114-1申請總表】第8列之B欄至CN欄'!CF19</f>
        <v>0</v>
      </c>
      <c r="CG19" s="237">
        <f>'步驟1. 先填【114-1申請總表】第8列之B欄至CN欄'!CG19</f>
        <v>0</v>
      </c>
      <c r="CH19" s="237" t="str">
        <f>'步驟1. 先填【114-1申請總表】第8列之B欄至CN欄'!CH19</f>
        <v xml:space="preserve">無達到學習目標之原因:
</v>
      </c>
      <c r="CI19" s="237" t="str">
        <f>'步驟1. 先填【114-1申請總表】第8列之B欄至CN欄'!CI19</f>
        <v xml:space="preserve">改善方法:
</v>
      </c>
      <c r="CJ19" s="237" t="str">
        <f>'步驟1. 先填【114-1申請總表】第8列之B欄至CN欄'!CJ19</f>
        <v xml:space="preserve">最喜歡的課後休閒活動:
</v>
      </c>
      <c r="CK19" s="237" t="str">
        <f>'步驟1. 先填【114-1申請總表】第8列之B欄至CN欄'!CK19</f>
        <v xml:space="preserve">收穫:
</v>
      </c>
      <c r="CL19" s="237">
        <f>'步驟1. 先填【114-1申請總表】第8列之B欄至CN欄'!CL19</f>
        <v>0</v>
      </c>
      <c r="CM19" s="237">
        <f>'步驟1. 先填【114-1申請總表】第8列之B欄至CN欄'!CM19</f>
        <v>0</v>
      </c>
      <c r="CN19" s="237">
        <f>'步驟1. 先填【114-1申請總表】第8列之B欄至CN欄'!CN19</f>
        <v>0</v>
      </c>
      <c r="CO19" s="243">
        <f>'步驟1. 先填【114-1申請總表】第8列之B欄至CN欄'!CO19</f>
        <v>0</v>
      </c>
      <c r="CP19" s="243" t="str">
        <f>'步驟1. 先填【114-1申請總表】第8列之B欄至CN欄'!CP19</f>
        <v>7000021</v>
      </c>
      <c r="CQ19" s="243" t="str">
        <f>'步驟1. 先填【114-1申請總表】第8列之B欄至CN欄'!CQ19</f>
        <v/>
      </c>
      <c r="CR19" s="243" t="str">
        <f>'步驟1. 先填【114-1申請總表】第8列之B欄至CN欄'!CR19</f>
        <v/>
      </c>
      <c r="CS19" s="243">
        <f>'步驟1. 先填【114-1申請總表】第8列之B欄至CN欄'!CS19</f>
        <v>0</v>
      </c>
      <c r="CT19" s="243" t="str">
        <f>'步驟1. 先填【114-1申請總表】第8列之B欄至CN欄'!CT19</f>
        <v/>
      </c>
      <c r="CU19" s="243" t="str">
        <f>'步驟1. 先填【114-1申請總表】第8列之B欄至CN欄'!CU19</f>
        <v/>
      </c>
      <c r="CV19" s="243" t="str">
        <f>'步驟1. 先填【114-1申請總表】第8列之B欄至CN欄'!CV19</f>
        <v/>
      </c>
      <c r="CW19" s="243" t="str">
        <f>'步驟1. 先填【114-1申請總表】第8列之B欄至CN欄'!CW19</f>
        <v/>
      </c>
      <c r="CX19" s="243" t="str">
        <f>'步驟1. 先填【114-1申請總表】第8列之B欄至CN欄'!CX19</f>
        <v/>
      </c>
      <c r="CY19" s="243" t="str">
        <f>'步驟1. 先填【114-1申請總表】第8列之B欄至CN欄'!CY19</f>
        <v/>
      </c>
      <c r="CZ19" s="243" t="str">
        <f>'步驟1. 先填【114-1申請總表】第8列之B欄至CN欄'!CZ19</f>
        <v/>
      </c>
      <c r="DA19" s="243">
        <f>'步驟1. 先填【114-1申請總表】第8列之B欄至CN欄'!DA19</f>
        <v>0</v>
      </c>
      <c r="DB19" s="243">
        <f>'步驟1. 先填【114-1申請總表】第8列之B欄至CN欄'!DB19</f>
        <v>0</v>
      </c>
      <c r="DC19" s="243">
        <f>'步驟1. 先填【114-1申請總表】第8列之B欄至CN欄'!DC19</f>
        <v>0</v>
      </c>
      <c r="DD19" s="243">
        <f>'步驟1. 先填【114-1申請總表】第8列之B欄至CN欄'!DD19</f>
        <v>0</v>
      </c>
      <c r="DE19" s="243">
        <f>'步驟1. 先填【114-1申請總表】第8列之B欄至CN欄'!DE19</f>
        <v>0</v>
      </c>
      <c r="DF19" s="243">
        <f>'步驟1. 先填【114-1申請總表】第8列之B欄至CN欄'!DF19</f>
        <v>1</v>
      </c>
      <c r="DG19" s="243">
        <f>'步驟1. 先填【114-1申請總表】第8列之B欄至CN欄'!DG19</f>
        <v>0</v>
      </c>
      <c r="DH19" s="243">
        <f>'步驟1. 先填【114-1申請總表】第8列之B欄至CN欄'!DH19</f>
        <v>0</v>
      </c>
      <c r="DI19" s="243">
        <f>'步驟1. 先填【114-1申請總表】第8列之B欄至CN欄'!DI19</f>
        <v>0</v>
      </c>
      <c r="DJ19" s="243">
        <f>'步驟1. 先填【114-1申請總表】第8列之B欄至CN欄'!DJ19</f>
        <v>0</v>
      </c>
      <c r="DK19" s="243">
        <f>'步驟1. 先填【114-1申請總表】第8列之B欄至CN欄'!DK19</f>
        <v>0</v>
      </c>
      <c r="DL19" s="243">
        <f>'步驟1. 先填【114-1申請總表】第8列之B欄至CN欄'!DL19</f>
        <v>0</v>
      </c>
      <c r="DM19" s="243">
        <f>'步驟1. 先填【114-1申請總表】第8列之B欄至CN欄'!DM19</f>
        <v>0</v>
      </c>
      <c r="DN19" s="243">
        <f>'步驟1. 先填【114-1申請總表】第8列之B欄至CN欄'!DN19</f>
        <v>0</v>
      </c>
      <c r="DO19" s="266" t="str">
        <f t="shared" si="0"/>
        <v>身份別輸入錯誤</v>
      </c>
      <c r="DP19" s="266" t="str">
        <f t="shared" si="1"/>
        <v>身份別輸入錯誤</v>
      </c>
      <c r="DQ19" s="266" t="str">
        <f t="shared" si="2"/>
        <v>身份別輸入錯誤</v>
      </c>
      <c r="DR19" s="267">
        <v>0</v>
      </c>
      <c r="DS19" s="267"/>
      <c r="DT19" s="267"/>
      <c r="DU19" s="267"/>
      <c r="DV19" s="267"/>
      <c r="DW19" s="267"/>
      <c r="DX19" s="267"/>
      <c r="DY19" s="267"/>
      <c r="DZ19" s="267"/>
      <c r="EA19" s="267"/>
      <c r="EB19" s="267">
        <f t="shared" si="22"/>
        <v>0</v>
      </c>
      <c r="EC19" s="267"/>
      <c r="ED19" s="267"/>
      <c r="EE19" s="267"/>
      <c r="EF19" s="267"/>
      <c r="EG19" s="267"/>
      <c r="EH19" s="267"/>
      <c r="EI19" s="267"/>
      <c r="EJ19" s="267"/>
      <c r="EK19" s="267"/>
      <c r="EL19" s="267"/>
      <c r="EM19" s="267"/>
      <c r="EN19" s="267"/>
      <c r="EO19" s="267"/>
      <c r="EP19" s="267"/>
      <c r="EQ19" s="267"/>
      <c r="ER19" s="267"/>
      <c r="ES19" s="267"/>
      <c r="ET19" s="267"/>
      <c r="EU19" s="258"/>
      <c r="EV19" s="258"/>
      <c r="EW19" s="258"/>
      <c r="EX19" s="257" t="str">
        <f t="shared" si="3"/>
        <v>已提交</v>
      </c>
      <c r="EY19" s="257" t="str">
        <f t="shared" si="4"/>
        <v>已提交</v>
      </c>
      <c r="EZ19" s="257" t="str">
        <f t="shared" si="5"/>
        <v>已提交</v>
      </c>
      <c r="FA19" s="258" t="str">
        <f t="shared" si="6"/>
        <v>已提交</v>
      </c>
      <c r="FB19" s="258" t="str">
        <f t="shared" si="7"/>
        <v>已提交</v>
      </c>
      <c r="FC19" s="258" t="str">
        <f t="shared" si="8"/>
        <v>已提交</v>
      </c>
      <c r="FD19" s="258" t="str">
        <f t="shared" si="9"/>
        <v>已提交</v>
      </c>
      <c r="FE19" s="258" t="str">
        <f t="shared" si="10"/>
        <v>已提交</v>
      </c>
      <c r="FF19" s="258" t="str">
        <f t="shared" si="11"/>
        <v>已提交</v>
      </c>
      <c r="FG19" s="258" t="str">
        <f t="shared" si="12"/>
        <v>已提交</v>
      </c>
      <c r="FH19" s="258" t="str">
        <f t="shared" si="13"/>
        <v>已提交</v>
      </c>
      <c r="FI19" s="257" t="str">
        <f t="shared" si="14"/>
        <v>已提交</v>
      </c>
      <c r="FJ19" s="259" t="str">
        <f t="shared" si="15"/>
        <v>已提交</v>
      </c>
      <c r="FK19" s="258" t="str">
        <f t="shared" si="16"/>
        <v>已提交</v>
      </c>
      <c r="FL19" s="258" t="str">
        <f t="shared" si="17"/>
        <v>已提交</v>
      </c>
      <c r="FM19" s="258" t="str">
        <f t="shared" si="18"/>
        <v>已提交</v>
      </c>
      <c r="FN19" s="258"/>
      <c r="FO19" s="258"/>
      <c r="FP19" s="258"/>
      <c r="FQ19" s="258"/>
      <c r="FR19" s="258"/>
      <c r="FS19" s="258"/>
      <c r="FT19" s="258"/>
      <c r="FU19" s="258"/>
      <c r="FV19" s="258" t="str">
        <f t="shared" si="19"/>
        <v/>
      </c>
      <c r="FW19" s="258" t="str">
        <f t="shared" si="20"/>
        <v/>
      </c>
      <c r="FX19" s="258" t="str">
        <f t="shared" si="21"/>
        <v/>
      </c>
      <c r="FY19" s="258"/>
      <c r="FZ19" s="258"/>
      <c r="GA19" s="258"/>
      <c r="GB19" s="258"/>
      <c r="GC19" s="258"/>
      <c r="GD19" s="258"/>
      <c r="GE19" s="258"/>
      <c r="GF19" s="258"/>
      <c r="GG19" s="258"/>
      <c r="GH19" s="258"/>
      <c r="GI19" s="258"/>
      <c r="GJ19" s="258"/>
      <c r="GK19" s="258"/>
      <c r="GL19" s="258"/>
      <c r="GM19" s="258"/>
      <c r="GN19" s="258"/>
      <c r="GO19" s="258" t="s">
        <v>263</v>
      </c>
      <c r="GP19" s="258"/>
      <c r="GQ19" s="258"/>
      <c r="GR19" s="258"/>
      <c r="GS19" s="258"/>
    </row>
    <row r="20" spans="1:201" s="270" customFormat="1" ht="79.5" customHeight="1">
      <c r="A20" s="286" t="str">
        <f t="shared" si="23"/>
        <v>114學年度第二學期</v>
      </c>
      <c r="B20" s="237">
        <f>'步驟1. 先填【114-1申請總表】第8列之B欄至CN欄'!B20</f>
        <v>0</v>
      </c>
      <c r="C20" s="237">
        <f>'步驟1. 先填【114-1申請總表】第8列之B欄至CN欄'!C20</f>
        <v>0</v>
      </c>
      <c r="D20" s="237" t="str">
        <f>'步驟1. 先填【114-1申請總表】第8列之B欄至CN欄'!D20</f>
        <v>13</v>
      </c>
      <c r="E20" s="237">
        <f>'步驟1. 先填【114-1申請總表】第8列之B欄至CN欄'!E20</f>
        <v>0</v>
      </c>
      <c r="F20" s="237">
        <f>'步驟1. 先填【114-1申請總表】第8列之B欄至CN欄'!F20</f>
        <v>0</v>
      </c>
      <c r="G20" s="237">
        <f>'步驟1. 先填【114-1申請總表】第8列之B欄至CN欄'!G20</f>
        <v>0</v>
      </c>
      <c r="H20" s="237">
        <f>'步驟1. 先填【114-1申請總表】第8列之B欄至CN欄'!H20</f>
        <v>0</v>
      </c>
      <c r="I20" s="237">
        <f>'步驟1. 先填【114-1申請總表】第8列之B欄至CN欄'!I20</f>
        <v>0</v>
      </c>
      <c r="J20" s="237">
        <f>'步驟1. 先填【114-1申請總表】第8列之B欄至CN欄'!J20</f>
        <v>0</v>
      </c>
      <c r="K20" s="237">
        <f>'步驟1. 先填【114-1申請總表】第8列之B欄至CN欄'!K20</f>
        <v>0</v>
      </c>
      <c r="L20" s="237">
        <f>'步驟1. 先填【114-1申請總表】第8列之B欄至CN欄'!L20</f>
        <v>0</v>
      </c>
      <c r="M20" s="237">
        <f>'步驟1. 先填【114-1申請總表】第8列之B欄至CN欄'!M20</f>
        <v>0</v>
      </c>
      <c r="N20" s="237">
        <f>'步驟1. 先填【114-1申請總表】第8列之B欄至CN欄'!N20</f>
        <v>0</v>
      </c>
      <c r="O20" s="237" t="str">
        <f>'步驟1. 先填【114-1申請總表】第8列之B欄至CN欄'!O20</f>
        <v>XX縣XX鄉XX村XX鄰XX路XX號XX樓</v>
      </c>
      <c r="P20" s="237" t="str">
        <f>'步驟1. 先填【114-1申請總表】第8列之B欄至CN欄'!P20</f>
        <v>1.助學獎學金</v>
      </c>
      <c r="Q20" s="237">
        <f>'步驟1. 先填【114-1申請總表】第8列之B欄至CN欄'!Q20</f>
        <v>0</v>
      </c>
      <c r="R20" s="237">
        <f>'步驟1. 先填【114-1申請總表】第8列之B欄至CN欄'!R20</f>
        <v>0</v>
      </c>
      <c r="S20" s="237">
        <f>'步驟1. 先填【114-1申請總表】第8列之B欄至CN欄'!S20</f>
        <v>0</v>
      </c>
      <c r="T20" s="237">
        <f>'步驟1. 先填【114-1申請總表】第8列之B欄至CN欄'!T20</f>
        <v>0</v>
      </c>
      <c r="U20" s="237">
        <f>'步驟1. 先填【114-1申請總表】第8列之B欄至CN欄'!U20</f>
        <v>0</v>
      </c>
      <c r="V20" s="237">
        <f>'步驟1. 先填【114-1申請總表】第8列之B欄至CN欄'!V20</f>
        <v>0</v>
      </c>
      <c r="W20" s="237">
        <f>'步驟1. 先填【114-1申請總表】第8列之B欄至CN欄'!W20</f>
        <v>0</v>
      </c>
      <c r="X20" s="237">
        <f>'步驟1. 先填【114-1申請總表】第8列之B欄至CN欄'!X20</f>
        <v>0</v>
      </c>
      <c r="Y20" s="237">
        <f>'步驟1. 先填【114-1申請總表】第8列之B欄至CN欄'!Y20</f>
        <v>0</v>
      </c>
      <c r="Z20" s="237">
        <f>'步驟1. 先填【114-1申請總表】第8列之B欄至CN欄'!Z20</f>
        <v>0</v>
      </c>
      <c r="AA20" s="237">
        <f>'步驟1. 先填【114-1申請總表】第8列之B欄至CN欄'!AA20</f>
        <v>0</v>
      </c>
      <c r="AB20" s="237">
        <f>'步驟1. 先填【114-1申請總表】第8列之B欄至CN欄'!AB20</f>
        <v>0</v>
      </c>
      <c r="AC20" s="237">
        <f>'步驟1. 先填【114-1申請總表】第8列之B欄至CN欄'!AC20</f>
        <v>0</v>
      </c>
      <c r="AD20" s="237">
        <f>'步驟1. 先填【114-1申請總表】第8列之B欄至CN欄'!AD20</f>
        <v>0</v>
      </c>
      <c r="AE20" s="237">
        <f>'步驟1. 先填【114-1申請總表】第8列之B欄至CN欄'!AE20</f>
        <v>0</v>
      </c>
      <c r="AF20" s="237">
        <f>'步驟1. 先填【114-1申請總表】第8列之B欄至CN欄'!AF20</f>
        <v>0</v>
      </c>
      <c r="AG20" s="237">
        <f>'步驟1. 先填【114-1申請總表】第8列之B欄至CN欄'!AG20</f>
        <v>0</v>
      </c>
      <c r="AH20" s="237">
        <f>'步驟1. 先填【114-1申請總表】第8列之B欄至CN欄'!AH20</f>
        <v>0</v>
      </c>
      <c r="AI20" s="237">
        <f>'步驟1. 先填【114-1申請總表】第8列之B欄至CN欄'!AI20</f>
        <v>0</v>
      </c>
      <c r="AJ20" s="237">
        <f>'步驟1. 先填【114-1申請總表】第8列之B欄至CN欄'!AJ20</f>
        <v>0</v>
      </c>
      <c r="AK20" s="237">
        <f>'步驟1. 先填【114-1申請總表】第8列之B欄至CN欄'!AK20</f>
        <v>0</v>
      </c>
      <c r="AL20" s="237">
        <f>'步驟1. 先填【114-1申請總表】第8列之B欄至CN欄'!AL20</f>
        <v>0</v>
      </c>
      <c r="AM20" s="237">
        <f>'步驟1. 先填【114-1申請總表】第8列之B欄至CN欄'!AM20</f>
        <v>0</v>
      </c>
      <c r="AN20" s="237">
        <f>'步驟1. 先填【114-1申請總表】第8列之B欄至CN欄'!AN20</f>
        <v>0</v>
      </c>
      <c r="AO20" s="237">
        <f>'步驟1. 先填【114-1申請總表】第8列之B欄至CN欄'!AO20</f>
        <v>0</v>
      </c>
      <c r="AP20" s="237">
        <f>'步驟1. 先填【114-1申請總表】第8列之B欄至CN欄'!AP20</f>
        <v>0</v>
      </c>
      <c r="AQ20" s="237">
        <f>'步驟1. 先填【114-1申請總表】第8列之B欄至CN欄'!AQ20</f>
        <v>0</v>
      </c>
      <c r="AR20" s="237">
        <f>'步驟1. 先填【114-1申請總表】第8列之B欄至CN欄'!AR20</f>
        <v>0</v>
      </c>
      <c r="AS20" s="237">
        <f>'步驟1. 先填【114-1申請總表】第8列之B欄至CN欄'!AS20</f>
        <v>0</v>
      </c>
      <c r="AT20" s="237">
        <f>'步驟1. 先填【114-1申請總表】第8列之B欄至CN欄'!AT20</f>
        <v>0</v>
      </c>
      <c r="AU20" s="237">
        <f>'步驟1. 先填【114-1申請總表】第8列之B欄至CN欄'!AU20</f>
        <v>0</v>
      </c>
      <c r="AV20" s="237">
        <f>'步驟1. 先填【114-1申請總表】第8列之B欄至CN欄'!AV20</f>
        <v>0</v>
      </c>
      <c r="AW20" s="237">
        <f>'步驟1. 先填【114-1申請總表】第8列之B欄至CN欄'!AW20</f>
        <v>0</v>
      </c>
      <c r="AX20" s="237">
        <f>'步驟1. 先填【114-1申請總表】第8列之B欄至CN欄'!AX20</f>
        <v>0</v>
      </c>
      <c r="AY20" s="237">
        <f>'步驟1. 先填【114-1申請總表】第8列之B欄至CN欄'!AY20</f>
        <v>0</v>
      </c>
      <c r="AZ20" s="237">
        <f>'步驟1. 先填【114-1申請總表】第8列之B欄至CN欄'!AZ20</f>
        <v>0</v>
      </c>
      <c r="BA20" s="237">
        <f>'步驟1. 先填【114-1申請總表】第8列之B欄至CN欄'!BA20</f>
        <v>0</v>
      </c>
      <c r="BB20" s="237">
        <f>'步驟1. 先填【114-1申請總表】第8列之B欄至CN欄'!BB20</f>
        <v>0</v>
      </c>
      <c r="BC20" s="237">
        <f>'步驟1. 先填【114-1申請總表】第8列之B欄至CN欄'!BC20</f>
        <v>0</v>
      </c>
      <c r="BD20" s="237">
        <f>'步驟1. 先填【114-1申請總表】第8列之B欄至CN欄'!BD20</f>
        <v>0</v>
      </c>
      <c r="BE20" s="237">
        <f>'步驟1. 先填【114-1申請總表】第8列之B欄至CN欄'!BE20</f>
        <v>0</v>
      </c>
      <c r="BF20" s="237">
        <f>'步驟1. 先填【114-1申請總表】第8列之B欄至CN欄'!BF20</f>
        <v>0</v>
      </c>
      <c r="BG20" s="237">
        <f>'步驟1. 先填【114-1申請總表】第8列之B欄至CN欄'!BG20</f>
        <v>0</v>
      </c>
      <c r="BH20" s="237">
        <f>'步驟1. 先填【114-1申請總表】第8列之B欄至CN欄'!BH20</f>
        <v>0</v>
      </c>
      <c r="BI20" s="237">
        <f>'步驟1. 先填【114-1申請總表】第8列之B欄至CN欄'!BI20</f>
        <v>0</v>
      </c>
      <c r="BJ20" s="237">
        <f>'步驟1. 先填【114-1申請總表】第8列之B欄至CN欄'!BJ20</f>
        <v>0</v>
      </c>
      <c r="BK20" s="237">
        <f>'步驟1. 先填【114-1申請總表】第8列之B欄至CN欄'!BK20</f>
        <v>0</v>
      </c>
      <c r="BL20" s="237">
        <f>'步驟1. 先填【114-1申請總表】第8列之B欄至CN欄'!BL20</f>
        <v>0</v>
      </c>
      <c r="BM20" s="237">
        <f>'步驟1. 先填【114-1申請總表】第8列之B欄至CN欄'!BM20</f>
        <v>0</v>
      </c>
      <c r="BN20" s="237">
        <f>'步驟1. 先填【114-1申請總表】第8列之B欄至CN欄'!BN20</f>
        <v>0</v>
      </c>
      <c r="BO20" s="237">
        <f>'步驟1. 先填【114-1申請總表】第8列之B欄至CN欄'!BO20</f>
        <v>0</v>
      </c>
      <c r="BP20" s="237">
        <f>'步驟1. 先填【114-1申請總表】第8列之B欄至CN欄'!BP20</f>
        <v>0</v>
      </c>
      <c r="BQ20" s="237">
        <f>'步驟1. 先填【114-1申請總表】第8列之B欄至CN欄'!BQ20</f>
        <v>0</v>
      </c>
      <c r="BR20" s="237">
        <f>'步驟1. 先填【114-1申請總表】第8列之B欄至CN欄'!BR20</f>
        <v>0</v>
      </c>
      <c r="BS20" s="237">
        <f>'步驟1. 先填【114-1申請總表】第8列之B欄至CN欄'!BS20</f>
        <v>0</v>
      </c>
      <c r="BT20" s="237">
        <f>'步驟1. 先填【114-1申請總表】第8列之B欄至CN欄'!BT20</f>
        <v>0</v>
      </c>
      <c r="BU20" s="237">
        <f>'步驟1. 先填【114-1申請總表】第8列之B欄至CN欄'!BU20</f>
        <v>0</v>
      </c>
      <c r="BV20" s="237">
        <f>'步驟1. 先填【114-1申請總表】第8列之B欄至CN欄'!BV20</f>
        <v>0</v>
      </c>
      <c r="BW20" s="237" t="str">
        <f>'步驟1. 先填【114-1申請總表】第8列之B欄至CN欄'!BW20</f>
        <v xml:space="preserve">學科:
</v>
      </c>
      <c r="BX20" s="237" t="str">
        <f>'步驟1. 先填【114-1申請總表】第8列之B欄至CN欄'!BX20</f>
        <v xml:space="preserve">題型:
</v>
      </c>
      <c r="BY20" s="237">
        <f>'步驟1. 先填【114-1申請總表】第8列之B欄至CN欄'!BY20</f>
        <v>0</v>
      </c>
      <c r="BZ20" s="237" t="str">
        <f>'步驟1. 先填【114-1申請總表】第8列之B欄至CN欄'!BZ20</f>
        <v xml:space="preserve">學科:
</v>
      </c>
      <c r="CA20" s="237" t="str">
        <f>'步驟1. 先填【114-1申請總表】第8列之B欄至CN欄'!CA20</f>
        <v xml:space="preserve">題型:
</v>
      </c>
      <c r="CB20" s="237">
        <f>'步驟1. 先填【114-1申請總表】第8列之B欄至CN欄'!CB20</f>
        <v>0</v>
      </c>
      <c r="CC20" s="237" t="str">
        <f>'步驟1. 先填【114-1申請總表】第8列之B欄至CN欄'!CC20</f>
        <v>有無參加:</v>
      </c>
      <c r="CD20" s="237" t="str">
        <f>'步驟1. 先填【114-1申請總表】第8列之B欄至CN欄'!CD20</f>
        <v xml:space="preserve">社團或活動:
</v>
      </c>
      <c r="CE20" s="237">
        <f>'步驟1. 先填【114-1申請總表】第8列之B欄至CN欄'!CE20</f>
        <v>0</v>
      </c>
      <c r="CF20" s="237">
        <f>'步驟1. 先填【114-1申請總表】第8列之B欄至CN欄'!CF20</f>
        <v>0</v>
      </c>
      <c r="CG20" s="237">
        <f>'步驟1. 先填【114-1申請總表】第8列之B欄至CN欄'!CG20</f>
        <v>0</v>
      </c>
      <c r="CH20" s="237" t="str">
        <f>'步驟1. 先填【114-1申請總表】第8列之B欄至CN欄'!CH20</f>
        <v xml:space="preserve">無達到學習目標之原因:
</v>
      </c>
      <c r="CI20" s="237" t="str">
        <f>'步驟1. 先填【114-1申請總表】第8列之B欄至CN欄'!CI20</f>
        <v xml:space="preserve">改善方法:
</v>
      </c>
      <c r="CJ20" s="237" t="str">
        <f>'步驟1. 先填【114-1申請總表】第8列之B欄至CN欄'!CJ20</f>
        <v xml:space="preserve">最喜歡的課後休閒活動:
</v>
      </c>
      <c r="CK20" s="237" t="str">
        <f>'步驟1. 先填【114-1申請總表】第8列之B欄至CN欄'!CK20</f>
        <v xml:space="preserve">收穫:
</v>
      </c>
      <c r="CL20" s="237">
        <f>'步驟1. 先填【114-1申請總表】第8列之B欄至CN欄'!CL20</f>
        <v>0</v>
      </c>
      <c r="CM20" s="237">
        <f>'步驟1. 先填【114-1申請總表】第8列之B欄至CN欄'!CM20</f>
        <v>0</v>
      </c>
      <c r="CN20" s="237">
        <f>'步驟1. 先填【114-1申請總表】第8列之B欄至CN欄'!CN20</f>
        <v>0</v>
      </c>
      <c r="CO20" s="243">
        <f>'步驟1. 先填【114-1申請總表】第8列之B欄至CN欄'!CO20</f>
        <v>0</v>
      </c>
      <c r="CP20" s="243" t="str">
        <f>'步驟1. 先填【114-1申請總表】第8列之B欄至CN欄'!CP20</f>
        <v>7000021</v>
      </c>
      <c r="CQ20" s="243" t="str">
        <f>'步驟1. 先填【114-1申請總表】第8列之B欄至CN欄'!CQ20</f>
        <v/>
      </c>
      <c r="CR20" s="243" t="str">
        <f>'步驟1. 先填【114-1申請總表】第8列之B欄至CN欄'!CR20</f>
        <v/>
      </c>
      <c r="CS20" s="243">
        <f>'步驟1. 先填【114-1申請總表】第8列之B欄至CN欄'!CS20</f>
        <v>0</v>
      </c>
      <c r="CT20" s="243" t="str">
        <f>'步驟1. 先填【114-1申請總表】第8列之B欄至CN欄'!CT20</f>
        <v/>
      </c>
      <c r="CU20" s="243" t="str">
        <f>'步驟1. 先填【114-1申請總表】第8列之B欄至CN欄'!CU20</f>
        <v/>
      </c>
      <c r="CV20" s="243" t="str">
        <f>'步驟1. 先填【114-1申請總表】第8列之B欄至CN欄'!CV20</f>
        <v/>
      </c>
      <c r="CW20" s="243" t="str">
        <f>'步驟1. 先填【114-1申請總表】第8列之B欄至CN欄'!CW20</f>
        <v/>
      </c>
      <c r="CX20" s="243" t="str">
        <f>'步驟1. 先填【114-1申請總表】第8列之B欄至CN欄'!CX20</f>
        <v/>
      </c>
      <c r="CY20" s="243" t="str">
        <f>'步驟1. 先填【114-1申請總表】第8列之B欄至CN欄'!CY20</f>
        <v/>
      </c>
      <c r="CZ20" s="243" t="str">
        <f>'步驟1. 先填【114-1申請總表】第8列之B欄至CN欄'!CZ20</f>
        <v/>
      </c>
      <c r="DA20" s="243">
        <f>'步驟1. 先填【114-1申請總表】第8列之B欄至CN欄'!DA20</f>
        <v>0</v>
      </c>
      <c r="DB20" s="243">
        <f>'步驟1. 先填【114-1申請總表】第8列之B欄至CN欄'!DB20</f>
        <v>0</v>
      </c>
      <c r="DC20" s="243">
        <f>'步驟1. 先填【114-1申請總表】第8列之B欄至CN欄'!DC20</f>
        <v>0</v>
      </c>
      <c r="DD20" s="243">
        <f>'步驟1. 先填【114-1申請總表】第8列之B欄至CN欄'!DD20</f>
        <v>0</v>
      </c>
      <c r="DE20" s="243">
        <f>'步驟1. 先填【114-1申請總表】第8列之B欄至CN欄'!DE20</f>
        <v>0</v>
      </c>
      <c r="DF20" s="243">
        <f>'步驟1. 先填【114-1申請總表】第8列之B欄至CN欄'!DF20</f>
        <v>1</v>
      </c>
      <c r="DG20" s="243">
        <f>'步驟1. 先填【114-1申請總表】第8列之B欄至CN欄'!DG20</f>
        <v>0</v>
      </c>
      <c r="DH20" s="243">
        <f>'步驟1. 先填【114-1申請總表】第8列之B欄至CN欄'!DH20</f>
        <v>0</v>
      </c>
      <c r="DI20" s="243">
        <f>'步驟1. 先填【114-1申請總表】第8列之B欄至CN欄'!DI20</f>
        <v>0</v>
      </c>
      <c r="DJ20" s="243">
        <f>'步驟1. 先填【114-1申請總表】第8列之B欄至CN欄'!DJ20</f>
        <v>0</v>
      </c>
      <c r="DK20" s="243">
        <f>'步驟1. 先填【114-1申請總表】第8列之B欄至CN欄'!DK20</f>
        <v>0</v>
      </c>
      <c r="DL20" s="243">
        <f>'步驟1. 先填【114-1申請總表】第8列之B欄至CN欄'!DL20</f>
        <v>0</v>
      </c>
      <c r="DM20" s="243">
        <f>'步驟1. 先填【114-1申請總表】第8列之B欄至CN欄'!DM20</f>
        <v>0</v>
      </c>
      <c r="DN20" s="243">
        <f>'步驟1. 先填【114-1申請總表】第8列之B欄至CN欄'!DN20</f>
        <v>0</v>
      </c>
      <c r="DO20" s="266" t="str">
        <f t="shared" si="0"/>
        <v>身份別輸入錯誤</v>
      </c>
      <c r="DP20" s="266" t="str">
        <f t="shared" si="1"/>
        <v>身份別輸入錯誤</v>
      </c>
      <c r="DQ20" s="266" t="str">
        <f t="shared" si="2"/>
        <v>身份別輸入錯誤</v>
      </c>
      <c r="DR20" s="267">
        <v>0</v>
      </c>
      <c r="DS20" s="267"/>
      <c r="DT20" s="267"/>
      <c r="DU20" s="267"/>
      <c r="DV20" s="267"/>
      <c r="DW20" s="267"/>
      <c r="DX20" s="267"/>
      <c r="DY20" s="267"/>
      <c r="DZ20" s="267"/>
      <c r="EA20" s="267"/>
      <c r="EB20" s="267">
        <f t="shared" si="22"/>
        <v>0</v>
      </c>
      <c r="EC20" s="267"/>
      <c r="ED20" s="267"/>
      <c r="EE20" s="267"/>
      <c r="EF20" s="267"/>
      <c r="EG20" s="267"/>
      <c r="EH20" s="267"/>
      <c r="EI20" s="267"/>
      <c r="EJ20" s="267"/>
      <c r="EK20" s="267"/>
      <c r="EL20" s="267"/>
      <c r="EM20" s="267"/>
      <c r="EN20" s="267"/>
      <c r="EO20" s="267"/>
      <c r="EP20" s="267"/>
      <c r="EQ20" s="267"/>
      <c r="ER20" s="267"/>
      <c r="ES20" s="267"/>
      <c r="ET20" s="267"/>
      <c r="EU20" s="258"/>
      <c r="EV20" s="258"/>
      <c r="EW20" s="258"/>
      <c r="EX20" s="257" t="str">
        <f t="shared" si="3"/>
        <v>已提交</v>
      </c>
      <c r="EY20" s="257" t="str">
        <f t="shared" si="4"/>
        <v>已提交</v>
      </c>
      <c r="EZ20" s="257" t="str">
        <f t="shared" si="5"/>
        <v>已提交</v>
      </c>
      <c r="FA20" s="258" t="str">
        <f t="shared" si="6"/>
        <v>已提交</v>
      </c>
      <c r="FB20" s="258" t="str">
        <f t="shared" si="7"/>
        <v>已提交</v>
      </c>
      <c r="FC20" s="258" t="str">
        <f t="shared" si="8"/>
        <v>已提交</v>
      </c>
      <c r="FD20" s="258" t="str">
        <f t="shared" si="9"/>
        <v>已提交</v>
      </c>
      <c r="FE20" s="258" t="str">
        <f t="shared" si="10"/>
        <v>已提交</v>
      </c>
      <c r="FF20" s="258" t="str">
        <f t="shared" si="11"/>
        <v>已提交</v>
      </c>
      <c r="FG20" s="258" t="str">
        <f t="shared" si="12"/>
        <v>已提交</v>
      </c>
      <c r="FH20" s="258" t="str">
        <f t="shared" si="13"/>
        <v>已提交</v>
      </c>
      <c r="FI20" s="257" t="str">
        <f t="shared" si="14"/>
        <v>已提交</v>
      </c>
      <c r="FJ20" s="259" t="str">
        <f t="shared" si="15"/>
        <v>已提交</v>
      </c>
      <c r="FK20" s="258" t="str">
        <f t="shared" si="16"/>
        <v>已提交</v>
      </c>
      <c r="FL20" s="258" t="str">
        <f t="shared" si="17"/>
        <v>已提交</v>
      </c>
      <c r="FM20" s="258" t="str">
        <f t="shared" si="18"/>
        <v>已提交</v>
      </c>
      <c r="FN20" s="258"/>
      <c r="FO20" s="258"/>
      <c r="FP20" s="258"/>
      <c r="FQ20" s="258"/>
      <c r="FR20" s="258"/>
      <c r="FS20" s="258"/>
      <c r="FT20" s="258"/>
      <c r="FU20" s="258"/>
      <c r="FV20" s="258" t="str">
        <f t="shared" si="19"/>
        <v/>
      </c>
      <c r="FW20" s="258" t="str">
        <f t="shared" si="20"/>
        <v/>
      </c>
      <c r="FX20" s="258" t="str">
        <f t="shared" si="21"/>
        <v/>
      </c>
      <c r="FY20" s="258"/>
      <c r="FZ20" s="258"/>
      <c r="GA20" s="258"/>
      <c r="GB20" s="258"/>
      <c r="GC20" s="258"/>
      <c r="GD20" s="258"/>
      <c r="GE20" s="258"/>
      <c r="GF20" s="258"/>
      <c r="GG20" s="258"/>
      <c r="GH20" s="258"/>
      <c r="GI20" s="258"/>
      <c r="GJ20" s="258"/>
      <c r="GK20" s="258"/>
      <c r="GL20" s="258"/>
      <c r="GM20" s="258"/>
      <c r="GN20" s="258"/>
      <c r="GO20" s="258" t="s">
        <v>263</v>
      </c>
      <c r="GP20" s="258"/>
      <c r="GQ20" s="258"/>
      <c r="GR20" s="258"/>
      <c r="GS20" s="258"/>
    </row>
    <row r="21" spans="1:201" s="270" customFormat="1" ht="79.5" customHeight="1">
      <c r="A21" s="286" t="str">
        <f t="shared" si="23"/>
        <v>114學年度第二學期</v>
      </c>
      <c r="B21" s="237">
        <f>'步驟1. 先填【114-1申請總表】第8列之B欄至CN欄'!B21</f>
        <v>0</v>
      </c>
      <c r="C21" s="237">
        <f>'步驟1. 先填【114-1申請總表】第8列之B欄至CN欄'!C21</f>
        <v>0</v>
      </c>
      <c r="D21" s="237" t="str">
        <f>'步驟1. 先填【114-1申請總表】第8列之B欄至CN欄'!D21</f>
        <v>14</v>
      </c>
      <c r="E21" s="237">
        <f>'步驟1. 先填【114-1申請總表】第8列之B欄至CN欄'!E21</f>
        <v>0</v>
      </c>
      <c r="F21" s="237">
        <f>'步驟1. 先填【114-1申請總表】第8列之B欄至CN欄'!F21</f>
        <v>0</v>
      </c>
      <c r="G21" s="237">
        <f>'步驟1. 先填【114-1申請總表】第8列之B欄至CN欄'!G21</f>
        <v>0</v>
      </c>
      <c r="H21" s="237">
        <f>'步驟1. 先填【114-1申請總表】第8列之B欄至CN欄'!H21</f>
        <v>0</v>
      </c>
      <c r="I21" s="237">
        <f>'步驟1. 先填【114-1申請總表】第8列之B欄至CN欄'!I21</f>
        <v>0</v>
      </c>
      <c r="J21" s="237">
        <f>'步驟1. 先填【114-1申請總表】第8列之B欄至CN欄'!J21</f>
        <v>0</v>
      </c>
      <c r="K21" s="237">
        <f>'步驟1. 先填【114-1申請總表】第8列之B欄至CN欄'!K21</f>
        <v>0</v>
      </c>
      <c r="L21" s="237">
        <f>'步驟1. 先填【114-1申請總表】第8列之B欄至CN欄'!L21</f>
        <v>0</v>
      </c>
      <c r="M21" s="237">
        <f>'步驟1. 先填【114-1申請總表】第8列之B欄至CN欄'!M21</f>
        <v>0</v>
      </c>
      <c r="N21" s="237">
        <f>'步驟1. 先填【114-1申請總表】第8列之B欄至CN欄'!N21</f>
        <v>0</v>
      </c>
      <c r="O21" s="237" t="str">
        <f>'步驟1. 先填【114-1申請總表】第8列之B欄至CN欄'!O21</f>
        <v>XX縣XX鄉XX村XX鄰XX路XX號XX樓</v>
      </c>
      <c r="P21" s="237" t="str">
        <f>'步驟1. 先填【114-1申請總表】第8列之B欄至CN欄'!P21</f>
        <v>1.助學獎學金</v>
      </c>
      <c r="Q21" s="237">
        <f>'步驟1. 先填【114-1申請總表】第8列之B欄至CN欄'!Q21</f>
        <v>0</v>
      </c>
      <c r="R21" s="237">
        <f>'步驟1. 先填【114-1申請總表】第8列之B欄至CN欄'!R21</f>
        <v>0</v>
      </c>
      <c r="S21" s="237">
        <f>'步驟1. 先填【114-1申請總表】第8列之B欄至CN欄'!S21</f>
        <v>0</v>
      </c>
      <c r="T21" s="237">
        <f>'步驟1. 先填【114-1申請總表】第8列之B欄至CN欄'!T21</f>
        <v>0</v>
      </c>
      <c r="U21" s="237">
        <f>'步驟1. 先填【114-1申請總表】第8列之B欄至CN欄'!U21</f>
        <v>0</v>
      </c>
      <c r="V21" s="237">
        <f>'步驟1. 先填【114-1申請總表】第8列之B欄至CN欄'!V21</f>
        <v>0</v>
      </c>
      <c r="W21" s="237">
        <f>'步驟1. 先填【114-1申請總表】第8列之B欄至CN欄'!W21</f>
        <v>0</v>
      </c>
      <c r="X21" s="237">
        <f>'步驟1. 先填【114-1申請總表】第8列之B欄至CN欄'!X21</f>
        <v>0</v>
      </c>
      <c r="Y21" s="237">
        <f>'步驟1. 先填【114-1申請總表】第8列之B欄至CN欄'!Y21</f>
        <v>0</v>
      </c>
      <c r="Z21" s="237">
        <f>'步驟1. 先填【114-1申請總表】第8列之B欄至CN欄'!Z21</f>
        <v>0</v>
      </c>
      <c r="AA21" s="237">
        <f>'步驟1. 先填【114-1申請總表】第8列之B欄至CN欄'!AA21</f>
        <v>0</v>
      </c>
      <c r="AB21" s="237">
        <f>'步驟1. 先填【114-1申請總表】第8列之B欄至CN欄'!AB21</f>
        <v>0</v>
      </c>
      <c r="AC21" s="237">
        <f>'步驟1. 先填【114-1申請總表】第8列之B欄至CN欄'!AC21</f>
        <v>0</v>
      </c>
      <c r="AD21" s="237">
        <f>'步驟1. 先填【114-1申請總表】第8列之B欄至CN欄'!AD21</f>
        <v>0</v>
      </c>
      <c r="AE21" s="237">
        <f>'步驟1. 先填【114-1申請總表】第8列之B欄至CN欄'!AE21</f>
        <v>0</v>
      </c>
      <c r="AF21" s="237">
        <f>'步驟1. 先填【114-1申請總表】第8列之B欄至CN欄'!AF21</f>
        <v>0</v>
      </c>
      <c r="AG21" s="237">
        <f>'步驟1. 先填【114-1申請總表】第8列之B欄至CN欄'!AG21</f>
        <v>0</v>
      </c>
      <c r="AH21" s="237">
        <f>'步驟1. 先填【114-1申請總表】第8列之B欄至CN欄'!AH21</f>
        <v>0</v>
      </c>
      <c r="AI21" s="237">
        <f>'步驟1. 先填【114-1申請總表】第8列之B欄至CN欄'!AI21</f>
        <v>0</v>
      </c>
      <c r="AJ21" s="237">
        <f>'步驟1. 先填【114-1申請總表】第8列之B欄至CN欄'!AJ21</f>
        <v>0</v>
      </c>
      <c r="AK21" s="237">
        <f>'步驟1. 先填【114-1申請總表】第8列之B欄至CN欄'!AK21</f>
        <v>0</v>
      </c>
      <c r="AL21" s="237">
        <f>'步驟1. 先填【114-1申請總表】第8列之B欄至CN欄'!AL21</f>
        <v>0</v>
      </c>
      <c r="AM21" s="237">
        <f>'步驟1. 先填【114-1申請總表】第8列之B欄至CN欄'!AM21</f>
        <v>0</v>
      </c>
      <c r="AN21" s="237">
        <f>'步驟1. 先填【114-1申請總表】第8列之B欄至CN欄'!AN21</f>
        <v>0</v>
      </c>
      <c r="AO21" s="237">
        <f>'步驟1. 先填【114-1申請總表】第8列之B欄至CN欄'!AO21</f>
        <v>0</v>
      </c>
      <c r="AP21" s="237">
        <f>'步驟1. 先填【114-1申請總表】第8列之B欄至CN欄'!AP21</f>
        <v>0</v>
      </c>
      <c r="AQ21" s="237">
        <f>'步驟1. 先填【114-1申請總表】第8列之B欄至CN欄'!AQ21</f>
        <v>0</v>
      </c>
      <c r="AR21" s="237">
        <f>'步驟1. 先填【114-1申請總表】第8列之B欄至CN欄'!AR21</f>
        <v>0</v>
      </c>
      <c r="AS21" s="237">
        <f>'步驟1. 先填【114-1申請總表】第8列之B欄至CN欄'!AS21</f>
        <v>0</v>
      </c>
      <c r="AT21" s="237">
        <f>'步驟1. 先填【114-1申請總表】第8列之B欄至CN欄'!AT21</f>
        <v>0</v>
      </c>
      <c r="AU21" s="237">
        <f>'步驟1. 先填【114-1申請總表】第8列之B欄至CN欄'!AU21</f>
        <v>0</v>
      </c>
      <c r="AV21" s="237">
        <f>'步驟1. 先填【114-1申請總表】第8列之B欄至CN欄'!AV21</f>
        <v>0</v>
      </c>
      <c r="AW21" s="237">
        <f>'步驟1. 先填【114-1申請總表】第8列之B欄至CN欄'!AW21</f>
        <v>0</v>
      </c>
      <c r="AX21" s="237">
        <f>'步驟1. 先填【114-1申請總表】第8列之B欄至CN欄'!AX21</f>
        <v>0</v>
      </c>
      <c r="AY21" s="237">
        <f>'步驟1. 先填【114-1申請總表】第8列之B欄至CN欄'!AY21</f>
        <v>0</v>
      </c>
      <c r="AZ21" s="237">
        <f>'步驟1. 先填【114-1申請總表】第8列之B欄至CN欄'!AZ21</f>
        <v>0</v>
      </c>
      <c r="BA21" s="237">
        <f>'步驟1. 先填【114-1申請總表】第8列之B欄至CN欄'!BA21</f>
        <v>0</v>
      </c>
      <c r="BB21" s="237">
        <f>'步驟1. 先填【114-1申請總表】第8列之B欄至CN欄'!BB21</f>
        <v>0</v>
      </c>
      <c r="BC21" s="237">
        <f>'步驟1. 先填【114-1申請總表】第8列之B欄至CN欄'!BC21</f>
        <v>0</v>
      </c>
      <c r="BD21" s="237">
        <f>'步驟1. 先填【114-1申請總表】第8列之B欄至CN欄'!BD21</f>
        <v>0</v>
      </c>
      <c r="BE21" s="237">
        <f>'步驟1. 先填【114-1申請總表】第8列之B欄至CN欄'!BE21</f>
        <v>0</v>
      </c>
      <c r="BF21" s="237">
        <f>'步驟1. 先填【114-1申請總表】第8列之B欄至CN欄'!BF21</f>
        <v>0</v>
      </c>
      <c r="BG21" s="237">
        <f>'步驟1. 先填【114-1申請總表】第8列之B欄至CN欄'!BG21</f>
        <v>0</v>
      </c>
      <c r="BH21" s="237">
        <f>'步驟1. 先填【114-1申請總表】第8列之B欄至CN欄'!BH21</f>
        <v>0</v>
      </c>
      <c r="BI21" s="237">
        <f>'步驟1. 先填【114-1申請總表】第8列之B欄至CN欄'!BI21</f>
        <v>0</v>
      </c>
      <c r="BJ21" s="237">
        <f>'步驟1. 先填【114-1申請總表】第8列之B欄至CN欄'!BJ21</f>
        <v>0</v>
      </c>
      <c r="BK21" s="237">
        <f>'步驟1. 先填【114-1申請總表】第8列之B欄至CN欄'!BK21</f>
        <v>0</v>
      </c>
      <c r="BL21" s="237">
        <f>'步驟1. 先填【114-1申請總表】第8列之B欄至CN欄'!BL21</f>
        <v>0</v>
      </c>
      <c r="BM21" s="237">
        <f>'步驟1. 先填【114-1申請總表】第8列之B欄至CN欄'!BM21</f>
        <v>0</v>
      </c>
      <c r="BN21" s="237">
        <f>'步驟1. 先填【114-1申請總表】第8列之B欄至CN欄'!BN21</f>
        <v>0</v>
      </c>
      <c r="BO21" s="237">
        <f>'步驟1. 先填【114-1申請總表】第8列之B欄至CN欄'!BO21</f>
        <v>0</v>
      </c>
      <c r="BP21" s="237">
        <f>'步驟1. 先填【114-1申請總表】第8列之B欄至CN欄'!BP21</f>
        <v>0</v>
      </c>
      <c r="BQ21" s="237">
        <f>'步驟1. 先填【114-1申請總表】第8列之B欄至CN欄'!BQ21</f>
        <v>0</v>
      </c>
      <c r="BR21" s="237">
        <f>'步驟1. 先填【114-1申請總表】第8列之B欄至CN欄'!BR21</f>
        <v>0</v>
      </c>
      <c r="BS21" s="237">
        <f>'步驟1. 先填【114-1申請總表】第8列之B欄至CN欄'!BS21</f>
        <v>0</v>
      </c>
      <c r="BT21" s="237">
        <f>'步驟1. 先填【114-1申請總表】第8列之B欄至CN欄'!BT21</f>
        <v>0</v>
      </c>
      <c r="BU21" s="237">
        <f>'步驟1. 先填【114-1申請總表】第8列之B欄至CN欄'!BU21</f>
        <v>0</v>
      </c>
      <c r="BV21" s="237">
        <f>'步驟1. 先填【114-1申請總表】第8列之B欄至CN欄'!BV21</f>
        <v>0</v>
      </c>
      <c r="BW21" s="237" t="str">
        <f>'步驟1. 先填【114-1申請總表】第8列之B欄至CN欄'!BW21</f>
        <v xml:space="preserve">學科:
</v>
      </c>
      <c r="BX21" s="237" t="str">
        <f>'步驟1. 先填【114-1申請總表】第8列之B欄至CN欄'!BX21</f>
        <v xml:space="preserve">題型:
</v>
      </c>
      <c r="BY21" s="237">
        <f>'步驟1. 先填【114-1申請總表】第8列之B欄至CN欄'!BY21</f>
        <v>0</v>
      </c>
      <c r="BZ21" s="237" t="str">
        <f>'步驟1. 先填【114-1申請總表】第8列之B欄至CN欄'!BZ21</f>
        <v xml:space="preserve">學科:
</v>
      </c>
      <c r="CA21" s="237" t="str">
        <f>'步驟1. 先填【114-1申請總表】第8列之B欄至CN欄'!CA21</f>
        <v xml:space="preserve">題型:
</v>
      </c>
      <c r="CB21" s="237">
        <f>'步驟1. 先填【114-1申請總表】第8列之B欄至CN欄'!CB21</f>
        <v>0</v>
      </c>
      <c r="CC21" s="237" t="str">
        <f>'步驟1. 先填【114-1申請總表】第8列之B欄至CN欄'!CC21</f>
        <v>有無參加:</v>
      </c>
      <c r="CD21" s="237" t="str">
        <f>'步驟1. 先填【114-1申請總表】第8列之B欄至CN欄'!CD21</f>
        <v xml:space="preserve">社團或活動:
</v>
      </c>
      <c r="CE21" s="237">
        <f>'步驟1. 先填【114-1申請總表】第8列之B欄至CN欄'!CE21</f>
        <v>0</v>
      </c>
      <c r="CF21" s="237">
        <f>'步驟1. 先填【114-1申請總表】第8列之B欄至CN欄'!CF21</f>
        <v>0</v>
      </c>
      <c r="CG21" s="237">
        <f>'步驟1. 先填【114-1申請總表】第8列之B欄至CN欄'!CG21</f>
        <v>0</v>
      </c>
      <c r="CH21" s="237" t="str">
        <f>'步驟1. 先填【114-1申請總表】第8列之B欄至CN欄'!CH21</f>
        <v xml:space="preserve">無達到學習目標之原因:
</v>
      </c>
      <c r="CI21" s="237" t="str">
        <f>'步驟1. 先填【114-1申請總表】第8列之B欄至CN欄'!CI21</f>
        <v xml:space="preserve">改善方法:
</v>
      </c>
      <c r="CJ21" s="237" t="str">
        <f>'步驟1. 先填【114-1申請總表】第8列之B欄至CN欄'!CJ21</f>
        <v xml:space="preserve">最喜歡的課後休閒活動:
</v>
      </c>
      <c r="CK21" s="237" t="str">
        <f>'步驟1. 先填【114-1申請總表】第8列之B欄至CN欄'!CK21</f>
        <v xml:space="preserve">收穫:
</v>
      </c>
      <c r="CL21" s="237">
        <f>'步驟1. 先填【114-1申請總表】第8列之B欄至CN欄'!CL21</f>
        <v>0</v>
      </c>
      <c r="CM21" s="237">
        <f>'步驟1. 先填【114-1申請總表】第8列之B欄至CN欄'!CM21</f>
        <v>0</v>
      </c>
      <c r="CN21" s="237">
        <f>'步驟1. 先填【114-1申請總表】第8列之B欄至CN欄'!CN21</f>
        <v>0</v>
      </c>
      <c r="CO21" s="243">
        <f>'步驟1. 先填【114-1申請總表】第8列之B欄至CN欄'!CO21</f>
        <v>0</v>
      </c>
      <c r="CP21" s="243" t="str">
        <f>'步驟1. 先填【114-1申請總表】第8列之B欄至CN欄'!CP21</f>
        <v>7000021</v>
      </c>
      <c r="CQ21" s="243" t="str">
        <f>'步驟1. 先填【114-1申請總表】第8列之B欄至CN欄'!CQ21</f>
        <v/>
      </c>
      <c r="CR21" s="243" t="str">
        <f>'步驟1. 先填【114-1申請總表】第8列之B欄至CN欄'!CR21</f>
        <v/>
      </c>
      <c r="CS21" s="243">
        <f>'步驟1. 先填【114-1申請總表】第8列之B欄至CN欄'!CS21</f>
        <v>0</v>
      </c>
      <c r="CT21" s="243" t="str">
        <f>'步驟1. 先填【114-1申請總表】第8列之B欄至CN欄'!CT21</f>
        <v/>
      </c>
      <c r="CU21" s="243" t="str">
        <f>'步驟1. 先填【114-1申請總表】第8列之B欄至CN欄'!CU21</f>
        <v/>
      </c>
      <c r="CV21" s="243" t="str">
        <f>'步驟1. 先填【114-1申請總表】第8列之B欄至CN欄'!CV21</f>
        <v/>
      </c>
      <c r="CW21" s="243" t="str">
        <f>'步驟1. 先填【114-1申請總表】第8列之B欄至CN欄'!CW21</f>
        <v/>
      </c>
      <c r="CX21" s="243" t="str">
        <f>'步驟1. 先填【114-1申請總表】第8列之B欄至CN欄'!CX21</f>
        <v/>
      </c>
      <c r="CY21" s="243" t="str">
        <f>'步驟1. 先填【114-1申請總表】第8列之B欄至CN欄'!CY21</f>
        <v/>
      </c>
      <c r="CZ21" s="243" t="str">
        <f>'步驟1. 先填【114-1申請總表】第8列之B欄至CN欄'!CZ21</f>
        <v/>
      </c>
      <c r="DA21" s="243">
        <f>'步驟1. 先填【114-1申請總表】第8列之B欄至CN欄'!DA21</f>
        <v>0</v>
      </c>
      <c r="DB21" s="243">
        <f>'步驟1. 先填【114-1申請總表】第8列之B欄至CN欄'!DB21</f>
        <v>0</v>
      </c>
      <c r="DC21" s="243">
        <f>'步驟1. 先填【114-1申請總表】第8列之B欄至CN欄'!DC21</f>
        <v>0</v>
      </c>
      <c r="DD21" s="243">
        <f>'步驟1. 先填【114-1申請總表】第8列之B欄至CN欄'!DD21</f>
        <v>0</v>
      </c>
      <c r="DE21" s="243">
        <f>'步驟1. 先填【114-1申請總表】第8列之B欄至CN欄'!DE21</f>
        <v>0</v>
      </c>
      <c r="DF21" s="243">
        <f>'步驟1. 先填【114-1申請總表】第8列之B欄至CN欄'!DF21</f>
        <v>1</v>
      </c>
      <c r="DG21" s="243">
        <f>'步驟1. 先填【114-1申請總表】第8列之B欄至CN欄'!DG21</f>
        <v>0</v>
      </c>
      <c r="DH21" s="243">
        <f>'步驟1. 先填【114-1申請總表】第8列之B欄至CN欄'!DH21</f>
        <v>0</v>
      </c>
      <c r="DI21" s="243">
        <f>'步驟1. 先填【114-1申請總表】第8列之B欄至CN欄'!DI21</f>
        <v>0</v>
      </c>
      <c r="DJ21" s="243">
        <f>'步驟1. 先填【114-1申請總表】第8列之B欄至CN欄'!DJ21</f>
        <v>0</v>
      </c>
      <c r="DK21" s="243">
        <f>'步驟1. 先填【114-1申請總表】第8列之B欄至CN欄'!DK21</f>
        <v>0</v>
      </c>
      <c r="DL21" s="243">
        <f>'步驟1. 先填【114-1申請總表】第8列之B欄至CN欄'!DL21</f>
        <v>0</v>
      </c>
      <c r="DM21" s="243">
        <f>'步驟1. 先填【114-1申請總表】第8列之B欄至CN欄'!DM21</f>
        <v>0</v>
      </c>
      <c r="DN21" s="243">
        <f>'步驟1. 先填【114-1申請總表】第8列之B欄至CN欄'!DN21</f>
        <v>0</v>
      </c>
      <c r="DO21" s="266" t="str">
        <f t="shared" si="0"/>
        <v>身份別輸入錯誤</v>
      </c>
      <c r="DP21" s="266" t="str">
        <f t="shared" si="1"/>
        <v>身份別輸入錯誤</v>
      </c>
      <c r="DQ21" s="266" t="str">
        <f t="shared" si="2"/>
        <v>身份別輸入錯誤</v>
      </c>
      <c r="DR21" s="267">
        <v>0</v>
      </c>
      <c r="DS21" s="267"/>
      <c r="DT21" s="267"/>
      <c r="DU21" s="267"/>
      <c r="DV21" s="267"/>
      <c r="DW21" s="267"/>
      <c r="DX21" s="267"/>
      <c r="DY21" s="267"/>
      <c r="DZ21" s="267"/>
      <c r="EA21" s="267"/>
      <c r="EB21" s="267">
        <f t="shared" si="22"/>
        <v>0</v>
      </c>
      <c r="EC21" s="267"/>
      <c r="ED21" s="267"/>
      <c r="EE21" s="267"/>
      <c r="EF21" s="267"/>
      <c r="EG21" s="267"/>
      <c r="EH21" s="267"/>
      <c r="EI21" s="267"/>
      <c r="EJ21" s="267"/>
      <c r="EK21" s="267"/>
      <c r="EL21" s="267"/>
      <c r="EM21" s="267"/>
      <c r="EN21" s="267"/>
      <c r="EO21" s="267"/>
      <c r="EP21" s="267"/>
      <c r="EQ21" s="267"/>
      <c r="ER21" s="267"/>
      <c r="ES21" s="267"/>
      <c r="ET21" s="267"/>
      <c r="EU21" s="258"/>
      <c r="EV21" s="258"/>
      <c r="EW21" s="258"/>
      <c r="EX21" s="257" t="str">
        <f t="shared" si="3"/>
        <v>已提交</v>
      </c>
      <c r="EY21" s="257" t="str">
        <f t="shared" si="4"/>
        <v>已提交</v>
      </c>
      <c r="EZ21" s="257" t="str">
        <f t="shared" si="5"/>
        <v>已提交</v>
      </c>
      <c r="FA21" s="258" t="str">
        <f t="shared" si="6"/>
        <v>已提交</v>
      </c>
      <c r="FB21" s="258" t="str">
        <f t="shared" si="7"/>
        <v>已提交</v>
      </c>
      <c r="FC21" s="258" t="str">
        <f t="shared" si="8"/>
        <v>已提交</v>
      </c>
      <c r="FD21" s="258" t="str">
        <f t="shared" si="9"/>
        <v>已提交</v>
      </c>
      <c r="FE21" s="258" t="str">
        <f t="shared" si="10"/>
        <v>已提交</v>
      </c>
      <c r="FF21" s="258" t="str">
        <f t="shared" si="11"/>
        <v>已提交</v>
      </c>
      <c r="FG21" s="258" t="str">
        <f t="shared" si="12"/>
        <v>已提交</v>
      </c>
      <c r="FH21" s="258" t="str">
        <f t="shared" si="13"/>
        <v>已提交</v>
      </c>
      <c r="FI21" s="257" t="str">
        <f t="shared" si="14"/>
        <v>已提交</v>
      </c>
      <c r="FJ21" s="259" t="str">
        <f t="shared" si="15"/>
        <v>已提交</v>
      </c>
      <c r="FK21" s="258" t="str">
        <f t="shared" si="16"/>
        <v>已提交</v>
      </c>
      <c r="FL21" s="258" t="str">
        <f t="shared" si="17"/>
        <v>已提交</v>
      </c>
      <c r="FM21" s="258" t="str">
        <f t="shared" si="18"/>
        <v>已提交</v>
      </c>
      <c r="FN21" s="258"/>
      <c r="FO21" s="258"/>
      <c r="FP21" s="258"/>
      <c r="FQ21" s="258"/>
      <c r="FR21" s="258"/>
      <c r="FS21" s="258"/>
      <c r="FT21" s="258"/>
      <c r="FU21" s="258"/>
      <c r="FV21" s="258" t="str">
        <f t="shared" si="19"/>
        <v/>
      </c>
      <c r="FW21" s="258" t="str">
        <f t="shared" si="20"/>
        <v/>
      </c>
      <c r="FX21" s="258" t="str">
        <f t="shared" si="21"/>
        <v/>
      </c>
      <c r="FY21" s="258"/>
      <c r="FZ21" s="258"/>
      <c r="GA21" s="258"/>
      <c r="GB21" s="258"/>
      <c r="GC21" s="258"/>
      <c r="GD21" s="258"/>
      <c r="GE21" s="258"/>
      <c r="GF21" s="258"/>
      <c r="GG21" s="258"/>
      <c r="GH21" s="258"/>
      <c r="GI21" s="258"/>
      <c r="GJ21" s="258"/>
      <c r="GK21" s="258"/>
      <c r="GL21" s="258"/>
      <c r="GM21" s="258"/>
      <c r="GN21" s="258"/>
      <c r="GO21" s="258" t="s">
        <v>263</v>
      </c>
      <c r="GP21" s="258"/>
      <c r="GQ21" s="258"/>
      <c r="GR21" s="258"/>
      <c r="GS21" s="258"/>
    </row>
    <row r="22" spans="1:201" s="270" customFormat="1" ht="79.5" customHeight="1">
      <c r="A22" s="286" t="str">
        <f t="shared" si="23"/>
        <v>114學年度第二學期</v>
      </c>
      <c r="B22" s="237">
        <f>'步驟1. 先填【114-1申請總表】第8列之B欄至CN欄'!B22</f>
        <v>0</v>
      </c>
      <c r="C22" s="237">
        <f>'步驟1. 先填【114-1申請總表】第8列之B欄至CN欄'!C22</f>
        <v>0</v>
      </c>
      <c r="D22" s="237" t="str">
        <f>'步驟1. 先填【114-1申請總表】第8列之B欄至CN欄'!D22</f>
        <v>15</v>
      </c>
      <c r="E22" s="237">
        <f>'步驟1. 先填【114-1申請總表】第8列之B欄至CN欄'!E22</f>
        <v>0</v>
      </c>
      <c r="F22" s="237">
        <f>'步驟1. 先填【114-1申請總表】第8列之B欄至CN欄'!F22</f>
        <v>0</v>
      </c>
      <c r="G22" s="237">
        <f>'步驟1. 先填【114-1申請總表】第8列之B欄至CN欄'!G22</f>
        <v>0</v>
      </c>
      <c r="H22" s="237">
        <f>'步驟1. 先填【114-1申請總表】第8列之B欄至CN欄'!H22</f>
        <v>0</v>
      </c>
      <c r="I22" s="237">
        <f>'步驟1. 先填【114-1申請總表】第8列之B欄至CN欄'!I22</f>
        <v>0</v>
      </c>
      <c r="J22" s="237">
        <f>'步驟1. 先填【114-1申請總表】第8列之B欄至CN欄'!J22</f>
        <v>0</v>
      </c>
      <c r="K22" s="237">
        <f>'步驟1. 先填【114-1申請總表】第8列之B欄至CN欄'!K22</f>
        <v>0</v>
      </c>
      <c r="L22" s="237">
        <f>'步驟1. 先填【114-1申請總表】第8列之B欄至CN欄'!L22</f>
        <v>0</v>
      </c>
      <c r="M22" s="237">
        <f>'步驟1. 先填【114-1申請總表】第8列之B欄至CN欄'!M22</f>
        <v>0</v>
      </c>
      <c r="N22" s="237">
        <f>'步驟1. 先填【114-1申請總表】第8列之B欄至CN欄'!N22</f>
        <v>0</v>
      </c>
      <c r="O22" s="237" t="str">
        <f>'步驟1. 先填【114-1申請總表】第8列之B欄至CN欄'!O22</f>
        <v>XX縣XX鄉XX村XX鄰XX路XX號XX樓</v>
      </c>
      <c r="P22" s="237" t="str">
        <f>'步驟1. 先填【114-1申請總表】第8列之B欄至CN欄'!P22</f>
        <v>1.助學獎學金</v>
      </c>
      <c r="Q22" s="237">
        <f>'步驟1. 先填【114-1申請總表】第8列之B欄至CN欄'!Q22</f>
        <v>0</v>
      </c>
      <c r="R22" s="237">
        <f>'步驟1. 先填【114-1申請總表】第8列之B欄至CN欄'!R22</f>
        <v>0</v>
      </c>
      <c r="S22" s="237">
        <f>'步驟1. 先填【114-1申請總表】第8列之B欄至CN欄'!S22</f>
        <v>0</v>
      </c>
      <c r="T22" s="237">
        <f>'步驟1. 先填【114-1申請總表】第8列之B欄至CN欄'!T22</f>
        <v>0</v>
      </c>
      <c r="U22" s="237">
        <f>'步驟1. 先填【114-1申請總表】第8列之B欄至CN欄'!U22</f>
        <v>0</v>
      </c>
      <c r="V22" s="237">
        <f>'步驟1. 先填【114-1申請總表】第8列之B欄至CN欄'!V22</f>
        <v>0</v>
      </c>
      <c r="W22" s="237">
        <f>'步驟1. 先填【114-1申請總表】第8列之B欄至CN欄'!W22</f>
        <v>0</v>
      </c>
      <c r="X22" s="237">
        <f>'步驟1. 先填【114-1申請總表】第8列之B欄至CN欄'!X22</f>
        <v>0</v>
      </c>
      <c r="Y22" s="237">
        <f>'步驟1. 先填【114-1申請總表】第8列之B欄至CN欄'!Y22</f>
        <v>0</v>
      </c>
      <c r="Z22" s="237">
        <f>'步驟1. 先填【114-1申請總表】第8列之B欄至CN欄'!Z22</f>
        <v>0</v>
      </c>
      <c r="AA22" s="237">
        <f>'步驟1. 先填【114-1申請總表】第8列之B欄至CN欄'!AA22</f>
        <v>0</v>
      </c>
      <c r="AB22" s="237">
        <f>'步驟1. 先填【114-1申請總表】第8列之B欄至CN欄'!AB22</f>
        <v>0</v>
      </c>
      <c r="AC22" s="237">
        <f>'步驟1. 先填【114-1申請總表】第8列之B欄至CN欄'!AC22</f>
        <v>0</v>
      </c>
      <c r="AD22" s="237">
        <f>'步驟1. 先填【114-1申請總表】第8列之B欄至CN欄'!AD22</f>
        <v>0</v>
      </c>
      <c r="AE22" s="237">
        <f>'步驟1. 先填【114-1申請總表】第8列之B欄至CN欄'!AE22</f>
        <v>0</v>
      </c>
      <c r="AF22" s="237">
        <f>'步驟1. 先填【114-1申請總表】第8列之B欄至CN欄'!AF22</f>
        <v>0</v>
      </c>
      <c r="AG22" s="237">
        <f>'步驟1. 先填【114-1申請總表】第8列之B欄至CN欄'!AG22</f>
        <v>0</v>
      </c>
      <c r="AH22" s="237">
        <f>'步驟1. 先填【114-1申請總表】第8列之B欄至CN欄'!AH22</f>
        <v>0</v>
      </c>
      <c r="AI22" s="237">
        <f>'步驟1. 先填【114-1申請總表】第8列之B欄至CN欄'!AI22</f>
        <v>0</v>
      </c>
      <c r="AJ22" s="237">
        <f>'步驟1. 先填【114-1申請總表】第8列之B欄至CN欄'!AJ22</f>
        <v>0</v>
      </c>
      <c r="AK22" s="237">
        <f>'步驟1. 先填【114-1申請總表】第8列之B欄至CN欄'!AK22</f>
        <v>0</v>
      </c>
      <c r="AL22" s="237">
        <f>'步驟1. 先填【114-1申請總表】第8列之B欄至CN欄'!AL22</f>
        <v>0</v>
      </c>
      <c r="AM22" s="237">
        <f>'步驟1. 先填【114-1申請總表】第8列之B欄至CN欄'!AM22</f>
        <v>0</v>
      </c>
      <c r="AN22" s="237">
        <f>'步驟1. 先填【114-1申請總表】第8列之B欄至CN欄'!AN22</f>
        <v>0</v>
      </c>
      <c r="AO22" s="237">
        <f>'步驟1. 先填【114-1申請總表】第8列之B欄至CN欄'!AO22</f>
        <v>0</v>
      </c>
      <c r="AP22" s="237">
        <f>'步驟1. 先填【114-1申請總表】第8列之B欄至CN欄'!AP22</f>
        <v>0</v>
      </c>
      <c r="AQ22" s="237">
        <f>'步驟1. 先填【114-1申請總表】第8列之B欄至CN欄'!AQ22</f>
        <v>0</v>
      </c>
      <c r="AR22" s="237">
        <f>'步驟1. 先填【114-1申請總表】第8列之B欄至CN欄'!AR22</f>
        <v>0</v>
      </c>
      <c r="AS22" s="237">
        <f>'步驟1. 先填【114-1申請總表】第8列之B欄至CN欄'!AS22</f>
        <v>0</v>
      </c>
      <c r="AT22" s="237">
        <f>'步驟1. 先填【114-1申請總表】第8列之B欄至CN欄'!AT22</f>
        <v>0</v>
      </c>
      <c r="AU22" s="237">
        <f>'步驟1. 先填【114-1申請總表】第8列之B欄至CN欄'!AU22</f>
        <v>0</v>
      </c>
      <c r="AV22" s="237">
        <f>'步驟1. 先填【114-1申請總表】第8列之B欄至CN欄'!AV22</f>
        <v>0</v>
      </c>
      <c r="AW22" s="237">
        <f>'步驟1. 先填【114-1申請總表】第8列之B欄至CN欄'!AW22</f>
        <v>0</v>
      </c>
      <c r="AX22" s="237">
        <f>'步驟1. 先填【114-1申請總表】第8列之B欄至CN欄'!AX22</f>
        <v>0</v>
      </c>
      <c r="AY22" s="237">
        <f>'步驟1. 先填【114-1申請總表】第8列之B欄至CN欄'!AY22</f>
        <v>0</v>
      </c>
      <c r="AZ22" s="237">
        <f>'步驟1. 先填【114-1申請總表】第8列之B欄至CN欄'!AZ22</f>
        <v>0</v>
      </c>
      <c r="BA22" s="237">
        <f>'步驟1. 先填【114-1申請總表】第8列之B欄至CN欄'!BA22</f>
        <v>0</v>
      </c>
      <c r="BB22" s="237">
        <f>'步驟1. 先填【114-1申請總表】第8列之B欄至CN欄'!BB22</f>
        <v>0</v>
      </c>
      <c r="BC22" s="237">
        <f>'步驟1. 先填【114-1申請總表】第8列之B欄至CN欄'!BC22</f>
        <v>0</v>
      </c>
      <c r="BD22" s="237">
        <f>'步驟1. 先填【114-1申請總表】第8列之B欄至CN欄'!BD22</f>
        <v>0</v>
      </c>
      <c r="BE22" s="237">
        <f>'步驟1. 先填【114-1申請總表】第8列之B欄至CN欄'!BE22</f>
        <v>0</v>
      </c>
      <c r="BF22" s="237">
        <f>'步驟1. 先填【114-1申請總表】第8列之B欄至CN欄'!BF22</f>
        <v>0</v>
      </c>
      <c r="BG22" s="237">
        <f>'步驟1. 先填【114-1申請總表】第8列之B欄至CN欄'!BG22</f>
        <v>0</v>
      </c>
      <c r="BH22" s="237">
        <f>'步驟1. 先填【114-1申請總表】第8列之B欄至CN欄'!BH22</f>
        <v>0</v>
      </c>
      <c r="BI22" s="237">
        <f>'步驟1. 先填【114-1申請總表】第8列之B欄至CN欄'!BI22</f>
        <v>0</v>
      </c>
      <c r="BJ22" s="237">
        <f>'步驟1. 先填【114-1申請總表】第8列之B欄至CN欄'!BJ22</f>
        <v>0</v>
      </c>
      <c r="BK22" s="237">
        <f>'步驟1. 先填【114-1申請總表】第8列之B欄至CN欄'!BK22</f>
        <v>0</v>
      </c>
      <c r="BL22" s="237">
        <f>'步驟1. 先填【114-1申請總表】第8列之B欄至CN欄'!BL22</f>
        <v>0</v>
      </c>
      <c r="BM22" s="237">
        <f>'步驟1. 先填【114-1申請總表】第8列之B欄至CN欄'!BM22</f>
        <v>0</v>
      </c>
      <c r="BN22" s="237">
        <f>'步驟1. 先填【114-1申請總表】第8列之B欄至CN欄'!BN22</f>
        <v>0</v>
      </c>
      <c r="BO22" s="237">
        <f>'步驟1. 先填【114-1申請總表】第8列之B欄至CN欄'!BO22</f>
        <v>0</v>
      </c>
      <c r="BP22" s="237">
        <f>'步驟1. 先填【114-1申請總表】第8列之B欄至CN欄'!BP22</f>
        <v>0</v>
      </c>
      <c r="BQ22" s="237">
        <f>'步驟1. 先填【114-1申請總表】第8列之B欄至CN欄'!BQ22</f>
        <v>0</v>
      </c>
      <c r="BR22" s="237">
        <f>'步驟1. 先填【114-1申請總表】第8列之B欄至CN欄'!BR22</f>
        <v>0</v>
      </c>
      <c r="BS22" s="237">
        <f>'步驟1. 先填【114-1申請總表】第8列之B欄至CN欄'!BS22</f>
        <v>0</v>
      </c>
      <c r="BT22" s="237">
        <f>'步驟1. 先填【114-1申請總表】第8列之B欄至CN欄'!BT22</f>
        <v>0</v>
      </c>
      <c r="BU22" s="237">
        <f>'步驟1. 先填【114-1申請總表】第8列之B欄至CN欄'!BU22</f>
        <v>0</v>
      </c>
      <c r="BV22" s="237">
        <f>'步驟1. 先填【114-1申請總表】第8列之B欄至CN欄'!BV22</f>
        <v>0</v>
      </c>
      <c r="BW22" s="237" t="str">
        <f>'步驟1. 先填【114-1申請總表】第8列之B欄至CN欄'!BW22</f>
        <v xml:space="preserve">學科:
</v>
      </c>
      <c r="BX22" s="237" t="str">
        <f>'步驟1. 先填【114-1申請總表】第8列之B欄至CN欄'!BX22</f>
        <v xml:space="preserve">題型:
</v>
      </c>
      <c r="BY22" s="237">
        <f>'步驟1. 先填【114-1申請總表】第8列之B欄至CN欄'!BY22</f>
        <v>0</v>
      </c>
      <c r="BZ22" s="237" t="str">
        <f>'步驟1. 先填【114-1申請總表】第8列之B欄至CN欄'!BZ22</f>
        <v xml:space="preserve">學科:
</v>
      </c>
      <c r="CA22" s="237" t="str">
        <f>'步驟1. 先填【114-1申請總表】第8列之B欄至CN欄'!CA22</f>
        <v xml:space="preserve">題型:
</v>
      </c>
      <c r="CB22" s="237">
        <f>'步驟1. 先填【114-1申請總表】第8列之B欄至CN欄'!CB22</f>
        <v>0</v>
      </c>
      <c r="CC22" s="237" t="str">
        <f>'步驟1. 先填【114-1申請總表】第8列之B欄至CN欄'!CC22</f>
        <v>有無參加:</v>
      </c>
      <c r="CD22" s="237" t="str">
        <f>'步驟1. 先填【114-1申請總表】第8列之B欄至CN欄'!CD22</f>
        <v xml:space="preserve">社團或活動:
</v>
      </c>
      <c r="CE22" s="237">
        <f>'步驟1. 先填【114-1申請總表】第8列之B欄至CN欄'!CE22</f>
        <v>0</v>
      </c>
      <c r="CF22" s="237">
        <f>'步驟1. 先填【114-1申請總表】第8列之B欄至CN欄'!CF22</f>
        <v>0</v>
      </c>
      <c r="CG22" s="237">
        <f>'步驟1. 先填【114-1申請總表】第8列之B欄至CN欄'!CG22</f>
        <v>0</v>
      </c>
      <c r="CH22" s="237" t="str">
        <f>'步驟1. 先填【114-1申請總表】第8列之B欄至CN欄'!CH22</f>
        <v xml:space="preserve">無達到學習目標之原因:
</v>
      </c>
      <c r="CI22" s="237" t="str">
        <f>'步驟1. 先填【114-1申請總表】第8列之B欄至CN欄'!CI22</f>
        <v xml:space="preserve">改善方法:
</v>
      </c>
      <c r="CJ22" s="237" t="str">
        <f>'步驟1. 先填【114-1申請總表】第8列之B欄至CN欄'!CJ22</f>
        <v xml:space="preserve">最喜歡的課後休閒活動:
</v>
      </c>
      <c r="CK22" s="237" t="str">
        <f>'步驟1. 先填【114-1申請總表】第8列之B欄至CN欄'!CK22</f>
        <v xml:space="preserve">收穫:
</v>
      </c>
      <c r="CL22" s="237">
        <f>'步驟1. 先填【114-1申請總表】第8列之B欄至CN欄'!CL22</f>
        <v>0</v>
      </c>
      <c r="CM22" s="237">
        <f>'步驟1. 先填【114-1申請總表】第8列之B欄至CN欄'!CM22</f>
        <v>0</v>
      </c>
      <c r="CN22" s="237">
        <f>'步驟1. 先填【114-1申請總表】第8列之B欄至CN欄'!CN22</f>
        <v>0</v>
      </c>
      <c r="CO22" s="243">
        <f>'步驟1. 先填【114-1申請總表】第8列之B欄至CN欄'!CO22</f>
        <v>0</v>
      </c>
      <c r="CP22" s="243" t="str">
        <f>'步驟1. 先填【114-1申請總表】第8列之B欄至CN欄'!CP22</f>
        <v>7000021</v>
      </c>
      <c r="CQ22" s="243" t="str">
        <f>'步驟1. 先填【114-1申請總表】第8列之B欄至CN欄'!CQ22</f>
        <v/>
      </c>
      <c r="CR22" s="243" t="str">
        <f>'步驟1. 先填【114-1申請總表】第8列之B欄至CN欄'!CR22</f>
        <v/>
      </c>
      <c r="CS22" s="243">
        <f>'步驟1. 先填【114-1申請總表】第8列之B欄至CN欄'!CS22</f>
        <v>0</v>
      </c>
      <c r="CT22" s="243" t="str">
        <f>'步驟1. 先填【114-1申請總表】第8列之B欄至CN欄'!CT22</f>
        <v/>
      </c>
      <c r="CU22" s="243" t="str">
        <f>'步驟1. 先填【114-1申請總表】第8列之B欄至CN欄'!CU22</f>
        <v/>
      </c>
      <c r="CV22" s="243" t="str">
        <f>'步驟1. 先填【114-1申請總表】第8列之B欄至CN欄'!CV22</f>
        <v/>
      </c>
      <c r="CW22" s="243" t="str">
        <f>'步驟1. 先填【114-1申請總表】第8列之B欄至CN欄'!CW22</f>
        <v/>
      </c>
      <c r="CX22" s="243" t="str">
        <f>'步驟1. 先填【114-1申請總表】第8列之B欄至CN欄'!CX22</f>
        <v/>
      </c>
      <c r="CY22" s="243" t="str">
        <f>'步驟1. 先填【114-1申請總表】第8列之B欄至CN欄'!CY22</f>
        <v/>
      </c>
      <c r="CZ22" s="243" t="str">
        <f>'步驟1. 先填【114-1申請總表】第8列之B欄至CN欄'!CZ22</f>
        <v/>
      </c>
      <c r="DA22" s="243">
        <f>'步驟1. 先填【114-1申請總表】第8列之B欄至CN欄'!DA22</f>
        <v>0</v>
      </c>
      <c r="DB22" s="243">
        <f>'步驟1. 先填【114-1申請總表】第8列之B欄至CN欄'!DB22</f>
        <v>0</v>
      </c>
      <c r="DC22" s="243">
        <f>'步驟1. 先填【114-1申請總表】第8列之B欄至CN欄'!DC22</f>
        <v>0</v>
      </c>
      <c r="DD22" s="243">
        <f>'步驟1. 先填【114-1申請總表】第8列之B欄至CN欄'!DD22</f>
        <v>0</v>
      </c>
      <c r="DE22" s="243">
        <f>'步驟1. 先填【114-1申請總表】第8列之B欄至CN欄'!DE22</f>
        <v>0</v>
      </c>
      <c r="DF22" s="243">
        <f>'步驟1. 先填【114-1申請總表】第8列之B欄至CN欄'!DF22</f>
        <v>1</v>
      </c>
      <c r="DG22" s="243">
        <f>'步驟1. 先填【114-1申請總表】第8列之B欄至CN欄'!DG22</f>
        <v>0</v>
      </c>
      <c r="DH22" s="243">
        <f>'步驟1. 先填【114-1申請總表】第8列之B欄至CN欄'!DH22</f>
        <v>0</v>
      </c>
      <c r="DI22" s="243">
        <f>'步驟1. 先填【114-1申請總表】第8列之B欄至CN欄'!DI22</f>
        <v>0</v>
      </c>
      <c r="DJ22" s="243">
        <f>'步驟1. 先填【114-1申請總表】第8列之B欄至CN欄'!DJ22</f>
        <v>0</v>
      </c>
      <c r="DK22" s="243">
        <f>'步驟1. 先填【114-1申請總表】第8列之B欄至CN欄'!DK22</f>
        <v>0</v>
      </c>
      <c r="DL22" s="243">
        <f>'步驟1. 先填【114-1申請總表】第8列之B欄至CN欄'!DL22</f>
        <v>0</v>
      </c>
      <c r="DM22" s="243">
        <f>'步驟1. 先填【114-1申請總表】第8列之B欄至CN欄'!DM22</f>
        <v>0</v>
      </c>
      <c r="DN22" s="243">
        <f>'步驟1. 先填【114-1申請總表】第8列之B欄至CN欄'!DN22</f>
        <v>0</v>
      </c>
      <c r="DO22" s="266" t="str">
        <f t="shared" si="0"/>
        <v>身份別輸入錯誤</v>
      </c>
      <c r="DP22" s="266" t="str">
        <f t="shared" si="1"/>
        <v>身份別輸入錯誤</v>
      </c>
      <c r="DQ22" s="266" t="str">
        <f t="shared" si="2"/>
        <v>身份別輸入錯誤</v>
      </c>
      <c r="DR22" s="267">
        <v>0</v>
      </c>
      <c r="DS22" s="267"/>
      <c r="DT22" s="267"/>
      <c r="DU22" s="267"/>
      <c r="DV22" s="267"/>
      <c r="DW22" s="267"/>
      <c r="DX22" s="267"/>
      <c r="DY22" s="267"/>
      <c r="DZ22" s="267"/>
      <c r="EA22" s="267"/>
      <c r="EB22" s="267">
        <f t="shared" si="22"/>
        <v>0</v>
      </c>
      <c r="EC22" s="267"/>
      <c r="ED22" s="267"/>
      <c r="EE22" s="267"/>
      <c r="EF22" s="267"/>
      <c r="EG22" s="267"/>
      <c r="EH22" s="267"/>
      <c r="EI22" s="267"/>
      <c r="EJ22" s="267"/>
      <c r="EK22" s="267"/>
      <c r="EL22" s="267"/>
      <c r="EM22" s="267"/>
      <c r="EN22" s="267"/>
      <c r="EO22" s="267"/>
      <c r="EP22" s="267"/>
      <c r="EQ22" s="267"/>
      <c r="ER22" s="267"/>
      <c r="ES22" s="267"/>
      <c r="ET22" s="267"/>
      <c r="EU22" s="258"/>
      <c r="EV22" s="258"/>
      <c r="EW22" s="258"/>
      <c r="EX22" s="257" t="str">
        <f t="shared" si="3"/>
        <v>已提交</v>
      </c>
      <c r="EY22" s="257" t="str">
        <f t="shared" si="4"/>
        <v>已提交</v>
      </c>
      <c r="EZ22" s="257" t="str">
        <f t="shared" si="5"/>
        <v>已提交</v>
      </c>
      <c r="FA22" s="258" t="str">
        <f t="shared" si="6"/>
        <v>已提交</v>
      </c>
      <c r="FB22" s="258" t="str">
        <f t="shared" si="7"/>
        <v>已提交</v>
      </c>
      <c r="FC22" s="258" t="str">
        <f t="shared" si="8"/>
        <v>已提交</v>
      </c>
      <c r="FD22" s="258" t="str">
        <f t="shared" si="9"/>
        <v>已提交</v>
      </c>
      <c r="FE22" s="258" t="str">
        <f t="shared" si="10"/>
        <v>已提交</v>
      </c>
      <c r="FF22" s="258" t="str">
        <f t="shared" si="11"/>
        <v>已提交</v>
      </c>
      <c r="FG22" s="258" t="str">
        <f t="shared" si="12"/>
        <v>已提交</v>
      </c>
      <c r="FH22" s="258" t="str">
        <f t="shared" si="13"/>
        <v>已提交</v>
      </c>
      <c r="FI22" s="257" t="str">
        <f t="shared" si="14"/>
        <v>已提交</v>
      </c>
      <c r="FJ22" s="259" t="str">
        <f t="shared" si="15"/>
        <v>已提交</v>
      </c>
      <c r="FK22" s="258" t="str">
        <f t="shared" si="16"/>
        <v>已提交</v>
      </c>
      <c r="FL22" s="258" t="str">
        <f t="shared" si="17"/>
        <v>已提交</v>
      </c>
      <c r="FM22" s="258" t="str">
        <f t="shared" si="18"/>
        <v>已提交</v>
      </c>
      <c r="FN22" s="258"/>
      <c r="FO22" s="258"/>
      <c r="FP22" s="258"/>
      <c r="FQ22" s="258"/>
      <c r="FR22" s="258"/>
      <c r="FS22" s="258"/>
      <c r="FT22" s="258"/>
      <c r="FU22" s="258"/>
      <c r="FV22" s="258" t="str">
        <f t="shared" si="19"/>
        <v/>
      </c>
      <c r="FW22" s="258" t="str">
        <f t="shared" si="20"/>
        <v/>
      </c>
      <c r="FX22" s="258" t="str">
        <f t="shared" si="21"/>
        <v/>
      </c>
      <c r="FY22" s="258"/>
      <c r="FZ22" s="258"/>
      <c r="GA22" s="258"/>
      <c r="GB22" s="258"/>
      <c r="GC22" s="258"/>
      <c r="GD22" s="258"/>
      <c r="GE22" s="258"/>
      <c r="GF22" s="258"/>
      <c r="GG22" s="258"/>
      <c r="GH22" s="258"/>
      <c r="GI22" s="258"/>
      <c r="GJ22" s="258"/>
      <c r="GK22" s="258"/>
      <c r="GL22" s="258"/>
      <c r="GM22" s="258"/>
      <c r="GN22" s="258"/>
      <c r="GO22" s="258" t="s">
        <v>263</v>
      </c>
      <c r="GP22" s="258"/>
      <c r="GQ22" s="258"/>
      <c r="GR22" s="258"/>
      <c r="GS22" s="258"/>
    </row>
    <row r="23" spans="1:201" s="270" customFormat="1" ht="79.5" customHeight="1">
      <c r="A23" s="286" t="str">
        <f t="shared" si="23"/>
        <v>114學年度第二學期</v>
      </c>
      <c r="B23" s="237">
        <f>'步驟1. 先填【114-1申請總表】第8列之B欄至CN欄'!B23</f>
        <v>0</v>
      </c>
      <c r="C23" s="237">
        <f>'步驟1. 先填【114-1申請總表】第8列之B欄至CN欄'!C23</f>
        <v>0</v>
      </c>
      <c r="D23" s="237" t="str">
        <f>'步驟1. 先填【114-1申請總表】第8列之B欄至CN欄'!D23</f>
        <v>16</v>
      </c>
      <c r="E23" s="237">
        <f>'步驟1. 先填【114-1申請總表】第8列之B欄至CN欄'!E23</f>
        <v>0</v>
      </c>
      <c r="F23" s="237">
        <f>'步驟1. 先填【114-1申請總表】第8列之B欄至CN欄'!F23</f>
        <v>0</v>
      </c>
      <c r="G23" s="237">
        <f>'步驟1. 先填【114-1申請總表】第8列之B欄至CN欄'!G23</f>
        <v>0</v>
      </c>
      <c r="H23" s="237">
        <f>'步驟1. 先填【114-1申請總表】第8列之B欄至CN欄'!H23</f>
        <v>0</v>
      </c>
      <c r="I23" s="237">
        <f>'步驟1. 先填【114-1申請總表】第8列之B欄至CN欄'!I23</f>
        <v>0</v>
      </c>
      <c r="J23" s="237">
        <f>'步驟1. 先填【114-1申請總表】第8列之B欄至CN欄'!J23</f>
        <v>0</v>
      </c>
      <c r="K23" s="237">
        <f>'步驟1. 先填【114-1申請總表】第8列之B欄至CN欄'!K23</f>
        <v>0</v>
      </c>
      <c r="L23" s="237">
        <f>'步驟1. 先填【114-1申請總表】第8列之B欄至CN欄'!L23</f>
        <v>0</v>
      </c>
      <c r="M23" s="237">
        <f>'步驟1. 先填【114-1申請總表】第8列之B欄至CN欄'!M23</f>
        <v>0</v>
      </c>
      <c r="N23" s="237">
        <f>'步驟1. 先填【114-1申請總表】第8列之B欄至CN欄'!N23</f>
        <v>0</v>
      </c>
      <c r="O23" s="237" t="str">
        <f>'步驟1. 先填【114-1申請總表】第8列之B欄至CN欄'!O23</f>
        <v>XX縣XX鄉XX村XX鄰XX路XX號XX樓</v>
      </c>
      <c r="P23" s="237" t="str">
        <f>'步驟1. 先填【114-1申請總表】第8列之B欄至CN欄'!P23</f>
        <v>1.助學獎學金</v>
      </c>
      <c r="Q23" s="237">
        <f>'步驟1. 先填【114-1申請總表】第8列之B欄至CN欄'!Q23</f>
        <v>0</v>
      </c>
      <c r="R23" s="237">
        <f>'步驟1. 先填【114-1申請總表】第8列之B欄至CN欄'!R23</f>
        <v>0</v>
      </c>
      <c r="S23" s="237">
        <f>'步驟1. 先填【114-1申請總表】第8列之B欄至CN欄'!S23</f>
        <v>0</v>
      </c>
      <c r="T23" s="237">
        <f>'步驟1. 先填【114-1申請總表】第8列之B欄至CN欄'!T23</f>
        <v>0</v>
      </c>
      <c r="U23" s="237">
        <f>'步驟1. 先填【114-1申請總表】第8列之B欄至CN欄'!U23</f>
        <v>0</v>
      </c>
      <c r="V23" s="237">
        <f>'步驟1. 先填【114-1申請總表】第8列之B欄至CN欄'!V23</f>
        <v>0</v>
      </c>
      <c r="W23" s="237">
        <f>'步驟1. 先填【114-1申請總表】第8列之B欄至CN欄'!W23</f>
        <v>0</v>
      </c>
      <c r="X23" s="237">
        <f>'步驟1. 先填【114-1申請總表】第8列之B欄至CN欄'!X23</f>
        <v>0</v>
      </c>
      <c r="Y23" s="237">
        <f>'步驟1. 先填【114-1申請總表】第8列之B欄至CN欄'!Y23</f>
        <v>0</v>
      </c>
      <c r="Z23" s="237">
        <f>'步驟1. 先填【114-1申請總表】第8列之B欄至CN欄'!Z23</f>
        <v>0</v>
      </c>
      <c r="AA23" s="237">
        <f>'步驟1. 先填【114-1申請總表】第8列之B欄至CN欄'!AA23</f>
        <v>0</v>
      </c>
      <c r="AB23" s="237">
        <f>'步驟1. 先填【114-1申請總表】第8列之B欄至CN欄'!AB23</f>
        <v>0</v>
      </c>
      <c r="AC23" s="237">
        <f>'步驟1. 先填【114-1申請總表】第8列之B欄至CN欄'!AC23</f>
        <v>0</v>
      </c>
      <c r="AD23" s="237">
        <f>'步驟1. 先填【114-1申請總表】第8列之B欄至CN欄'!AD23</f>
        <v>0</v>
      </c>
      <c r="AE23" s="237">
        <f>'步驟1. 先填【114-1申請總表】第8列之B欄至CN欄'!AE23</f>
        <v>0</v>
      </c>
      <c r="AF23" s="237">
        <f>'步驟1. 先填【114-1申請總表】第8列之B欄至CN欄'!AF23</f>
        <v>0</v>
      </c>
      <c r="AG23" s="237">
        <f>'步驟1. 先填【114-1申請總表】第8列之B欄至CN欄'!AG23</f>
        <v>0</v>
      </c>
      <c r="AH23" s="237">
        <f>'步驟1. 先填【114-1申請總表】第8列之B欄至CN欄'!AH23</f>
        <v>0</v>
      </c>
      <c r="AI23" s="237">
        <f>'步驟1. 先填【114-1申請總表】第8列之B欄至CN欄'!AI23</f>
        <v>0</v>
      </c>
      <c r="AJ23" s="237">
        <f>'步驟1. 先填【114-1申請總表】第8列之B欄至CN欄'!AJ23</f>
        <v>0</v>
      </c>
      <c r="AK23" s="237">
        <f>'步驟1. 先填【114-1申請總表】第8列之B欄至CN欄'!AK23</f>
        <v>0</v>
      </c>
      <c r="AL23" s="237">
        <f>'步驟1. 先填【114-1申請總表】第8列之B欄至CN欄'!AL23</f>
        <v>0</v>
      </c>
      <c r="AM23" s="237">
        <f>'步驟1. 先填【114-1申請總表】第8列之B欄至CN欄'!AM23</f>
        <v>0</v>
      </c>
      <c r="AN23" s="237">
        <f>'步驟1. 先填【114-1申請總表】第8列之B欄至CN欄'!AN23</f>
        <v>0</v>
      </c>
      <c r="AO23" s="237">
        <f>'步驟1. 先填【114-1申請總表】第8列之B欄至CN欄'!AO23</f>
        <v>0</v>
      </c>
      <c r="AP23" s="237">
        <f>'步驟1. 先填【114-1申請總表】第8列之B欄至CN欄'!AP23</f>
        <v>0</v>
      </c>
      <c r="AQ23" s="237">
        <f>'步驟1. 先填【114-1申請總表】第8列之B欄至CN欄'!AQ23</f>
        <v>0</v>
      </c>
      <c r="AR23" s="237">
        <f>'步驟1. 先填【114-1申請總表】第8列之B欄至CN欄'!AR23</f>
        <v>0</v>
      </c>
      <c r="AS23" s="237">
        <f>'步驟1. 先填【114-1申請總表】第8列之B欄至CN欄'!AS23</f>
        <v>0</v>
      </c>
      <c r="AT23" s="237">
        <f>'步驟1. 先填【114-1申請總表】第8列之B欄至CN欄'!AT23</f>
        <v>0</v>
      </c>
      <c r="AU23" s="237">
        <f>'步驟1. 先填【114-1申請總表】第8列之B欄至CN欄'!AU23</f>
        <v>0</v>
      </c>
      <c r="AV23" s="237">
        <f>'步驟1. 先填【114-1申請總表】第8列之B欄至CN欄'!AV23</f>
        <v>0</v>
      </c>
      <c r="AW23" s="237">
        <f>'步驟1. 先填【114-1申請總表】第8列之B欄至CN欄'!AW23</f>
        <v>0</v>
      </c>
      <c r="AX23" s="237">
        <f>'步驟1. 先填【114-1申請總表】第8列之B欄至CN欄'!AX23</f>
        <v>0</v>
      </c>
      <c r="AY23" s="237">
        <f>'步驟1. 先填【114-1申請總表】第8列之B欄至CN欄'!AY23</f>
        <v>0</v>
      </c>
      <c r="AZ23" s="237">
        <f>'步驟1. 先填【114-1申請總表】第8列之B欄至CN欄'!AZ23</f>
        <v>0</v>
      </c>
      <c r="BA23" s="237">
        <f>'步驟1. 先填【114-1申請總表】第8列之B欄至CN欄'!BA23</f>
        <v>0</v>
      </c>
      <c r="BB23" s="237">
        <f>'步驟1. 先填【114-1申請總表】第8列之B欄至CN欄'!BB23</f>
        <v>0</v>
      </c>
      <c r="BC23" s="237">
        <f>'步驟1. 先填【114-1申請總表】第8列之B欄至CN欄'!BC23</f>
        <v>0</v>
      </c>
      <c r="BD23" s="237">
        <f>'步驟1. 先填【114-1申請總表】第8列之B欄至CN欄'!BD23</f>
        <v>0</v>
      </c>
      <c r="BE23" s="237">
        <f>'步驟1. 先填【114-1申請總表】第8列之B欄至CN欄'!BE23</f>
        <v>0</v>
      </c>
      <c r="BF23" s="237">
        <f>'步驟1. 先填【114-1申請總表】第8列之B欄至CN欄'!BF23</f>
        <v>0</v>
      </c>
      <c r="BG23" s="237">
        <f>'步驟1. 先填【114-1申請總表】第8列之B欄至CN欄'!BG23</f>
        <v>0</v>
      </c>
      <c r="BH23" s="237">
        <f>'步驟1. 先填【114-1申請總表】第8列之B欄至CN欄'!BH23</f>
        <v>0</v>
      </c>
      <c r="BI23" s="237">
        <f>'步驟1. 先填【114-1申請總表】第8列之B欄至CN欄'!BI23</f>
        <v>0</v>
      </c>
      <c r="BJ23" s="237">
        <f>'步驟1. 先填【114-1申請總表】第8列之B欄至CN欄'!BJ23</f>
        <v>0</v>
      </c>
      <c r="BK23" s="237">
        <f>'步驟1. 先填【114-1申請總表】第8列之B欄至CN欄'!BK23</f>
        <v>0</v>
      </c>
      <c r="BL23" s="237">
        <f>'步驟1. 先填【114-1申請總表】第8列之B欄至CN欄'!BL23</f>
        <v>0</v>
      </c>
      <c r="BM23" s="237">
        <f>'步驟1. 先填【114-1申請總表】第8列之B欄至CN欄'!BM23</f>
        <v>0</v>
      </c>
      <c r="BN23" s="237">
        <f>'步驟1. 先填【114-1申請總表】第8列之B欄至CN欄'!BN23</f>
        <v>0</v>
      </c>
      <c r="BO23" s="237">
        <f>'步驟1. 先填【114-1申請總表】第8列之B欄至CN欄'!BO23</f>
        <v>0</v>
      </c>
      <c r="BP23" s="237">
        <f>'步驟1. 先填【114-1申請總表】第8列之B欄至CN欄'!BP23</f>
        <v>0</v>
      </c>
      <c r="BQ23" s="237">
        <f>'步驟1. 先填【114-1申請總表】第8列之B欄至CN欄'!BQ23</f>
        <v>0</v>
      </c>
      <c r="BR23" s="237">
        <f>'步驟1. 先填【114-1申請總表】第8列之B欄至CN欄'!BR23</f>
        <v>0</v>
      </c>
      <c r="BS23" s="237">
        <f>'步驟1. 先填【114-1申請總表】第8列之B欄至CN欄'!BS23</f>
        <v>0</v>
      </c>
      <c r="BT23" s="237">
        <f>'步驟1. 先填【114-1申請總表】第8列之B欄至CN欄'!BT23</f>
        <v>0</v>
      </c>
      <c r="BU23" s="237">
        <f>'步驟1. 先填【114-1申請總表】第8列之B欄至CN欄'!BU23</f>
        <v>0</v>
      </c>
      <c r="BV23" s="237">
        <f>'步驟1. 先填【114-1申請總表】第8列之B欄至CN欄'!BV23</f>
        <v>0</v>
      </c>
      <c r="BW23" s="237" t="str">
        <f>'步驟1. 先填【114-1申請總表】第8列之B欄至CN欄'!BW23</f>
        <v xml:space="preserve">學科:
</v>
      </c>
      <c r="BX23" s="237" t="str">
        <f>'步驟1. 先填【114-1申請總表】第8列之B欄至CN欄'!BX23</f>
        <v xml:space="preserve">題型:
</v>
      </c>
      <c r="BY23" s="237">
        <f>'步驟1. 先填【114-1申請總表】第8列之B欄至CN欄'!BY23</f>
        <v>0</v>
      </c>
      <c r="BZ23" s="237" t="str">
        <f>'步驟1. 先填【114-1申請總表】第8列之B欄至CN欄'!BZ23</f>
        <v xml:space="preserve">學科:
</v>
      </c>
      <c r="CA23" s="237" t="str">
        <f>'步驟1. 先填【114-1申請總表】第8列之B欄至CN欄'!CA23</f>
        <v xml:space="preserve">題型:
</v>
      </c>
      <c r="CB23" s="237">
        <f>'步驟1. 先填【114-1申請總表】第8列之B欄至CN欄'!CB23</f>
        <v>0</v>
      </c>
      <c r="CC23" s="237" t="str">
        <f>'步驟1. 先填【114-1申請總表】第8列之B欄至CN欄'!CC23</f>
        <v>有無參加:</v>
      </c>
      <c r="CD23" s="237" t="str">
        <f>'步驟1. 先填【114-1申請總表】第8列之B欄至CN欄'!CD23</f>
        <v xml:space="preserve">社團或活動:
</v>
      </c>
      <c r="CE23" s="237">
        <f>'步驟1. 先填【114-1申請總表】第8列之B欄至CN欄'!CE23</f>
        <v>0</v>
      </c>
      <c r="CF23" s="237">
        <f>'步驟1. 先填【114-1申請總表】第8列之B欄至CN欄'!CF23</f>
        <v>0</v>
      </c>
      <c r="CG23" s="237">
        <f>'步驟1. 先填【114-1申請總表】第8列之B欄至CN欄'!CG23</f>
        <v>0</v>
      </c>
      <c r="CH23" s="237" t="str">
        <f>'步驟1. 先填【114-1申請總表】第8列之B欄至CN欄'!CH23</f>
        <v xml:space="preserve">無達到學習目標之原因:
</v>
      </c>
      <c r="CI23" s="237" t="str">
        <f>'步驟1. 先填【114-1申請總表】第8列之B欄至CN欄'!CI23</f>
        <v xml:space="preserve">改善方法:
</v>
      </c>
      <c r="CJ23" s="237" t="str">
        <f>'步驟1. 先填【114-1申請總表】第8列之B欄至CN欄'!CJ23</f>
        <v xml:space="preserve">最喜歡的課後休閒活動:
</v>
      </c>
      <c r="CK23" s="237" t="str">
        <f>'步驟1. 先填【114-1申請總表】第8列之B欄至CN欄'!CK23</f>
        <v xml:space="preserve">收穫:
</v>
      </c>
      <c r="CL23" s="237">
        <f>'步驟1. 先填【114-1申請總表】第8列之B欄至CN欄'!CL23</f>
        <v>0</v>
      </c>
      <c r="CM23" s="237">
        <f>'步驟1. 先填【114-1申請總表】第8列之B欄至CN欄'!CM23</f>
        <v>0</v>
      </c>
      <c r="CN23" s="237">
        <f>'步驟1. 先填【114-1申請總表】第8列之B欄至CN欄'!CN23</f>
        <v>0</v>
      </c>
      <c r="CO23" s="243">
        <f>'步驟1. 先填【114-1申請總表】第8列之B欄至CN欄'!CO23</f>
        <v>0</v>
      </c>
      <c r="CP23" s="243" t="str">
        <f>'步驟1. 先填【114-1申請總表】第8列之B欄至CN欄'!CP23</f>
        <v>7000021</v>
      </c>
      <c r="CQ23" s="243" t="str">
        <f>'步驟1. 先填【114-1申請總表】第8列之B欄至CN欄'!CQ23</f>
        <v/>
      </c>
      <c r="CR23" s="243" t="str">
        <f>'步驟1. 先填【114-1申請總表】第8列之B欄至CN欄'!CR23</f>
        <v/>
      </c>
      <c r="CS23" s="243">
        <f>'步驟1. 先填【114-1申請總表】第8列之B欄至CN欄'!CS23</f>
        <v>0</v>
      </c>
      <c r="CT23" s="243" t="str">
        <f>'步驟1. 先填【114-1申請總表】第8列之B欄至CN欄'!CT23</f>
        <v/>
      </c>
      <c r="CU23" s="243" t="str">
        <f>'步驟1. 先填【114-1申請總表】第8列之B欄至CN欄'!CU23</f>
        <v/>
      </c>
      <c r="CV23" s="243" t="str">
        <f>'步驟1. 先填【114-1申請總表】第8列之B欄至CN欄'!CV23</f>
        <v/>
      </c>
      <c r="CW23" s="243" t="str">
        <f>'步驟1. 先填【114-1申請總表】第8列之B欄至CN欄'!CW23</f>
        <v/>
      </c>
      <c r="CX23" s="243" t="str">
        <f>'步驟1. 先填【114-1申請總表】第8列之B欄至CN欄'!CX23</f>
        <v/>
      </c>
      <c r="CY23" s="243" t="str">
        <f>'步驟1. 先填【114-1申請總表】第8列之B欄至CN欄'!CY23</f>
        <v/>
      </c>
      <c r="CZ23" s="243" t="str">
        <f>'步驟1. 先填【114-1申請總表】第8列之B欄至CN欄'!CZ23</f>
        <v/>
      </c>
      <c r="DA23" s="243">
        <f>'步驟1. 先填【114-1申請總表】第8列之B欄至CN欄'!DA23</f>
        <v>0</v>
      </c>
      <c r="DB23" s="243">
        <f>'步驟1. 先填【114-1申請總表】第8列之B欄至CN欄'!DB23</f>
        <v>0</v>
      </c>
      <c r="DC23" s="243">
        <f>'步驟1. 先填【114-1申請總表】第8列之B欄至CN欄'!DC23</f>
        <v>0</v>
      </c>
      <c r="DD23" s="243">
        <f>'步驟1. 先填【114-1申請總表】第8列之B欄至CN欄'!DD23</f>
        <v>0</v>
      </c>
      <c r="DE23" s="243">
        <f>'步驟1. 先填【114-1申請總表】第8列之B欄至CN欄'!DE23</f>
        <v>0</v>
      </c>
      <c r="DF23" s="243">
        <f>'步驟1. 先填【114-1申請總表】第8列之B欄至CN欄'!DF23</f>
        <v>1</v>
      </c>
      <c r="DG23" s="243">
        <f>'步驟1. 先填【114-1申請總表】第8列之B欄至CN欄'!DG23</f>
        <v>0</v>
      </c>
      <c r="DH23" s="243">
        <f>'步驟1. 先填【114-1申請總表】第8列之B欄至CN欄'!DH23</f>
        <v>0</v>
      </c>
      <c r="DI23" s="243">
        <f>'步驟1. 先填【114-1申請總表】第8列之B欄至CN欄'!DI23</f>
        <v>0</v>
      </c>
      <c r="DJ23" s="243">
        <f>'步驟1. 先填【114-1申請總表】第8列之B欄至CN欄'!DJ23</f>
        <v>0</v>
      </c>
      <c r="DK23" s="243">
        <f>'步驟1. 先填【114-1申請總表】第8列之B欄至CN欄'!DK23</f>
        <v>0</v>
      </c>
      <c r="DL23" s="243">
        <f>'步驟1. 先填【114-1申請總表】第8列之B欄至CN欄'!DL23</f>
        <v>0</v>
      </c>
      <c r="DM23" s="243">
        <f>'步驟1. 先填【114-1申請總表】第8列之B欄至CN欄'!DM23</f>
        <v>0</v>
      </c>
      <c r="DN23" s="243">
        <f>'步驟1. 先填【114-1申請總表】第8列之B欄至CN欄'!DN23</f>
        <v>0</v>
      </c>
      <c r="DO23" s="266" t="str">
        <f t="shared" si="0"/>
        <v>身份別輸入錯誤</v>
      </c>
      <c r="DP23" s="266" t="str">
        <f t="shared" si="1"/>
        <v>身份別輸入錯誤</v>
      </c>
      <c r="DQ23" s="266" t="str">
        <f t="shared" si="2"/>
        <v>身份別輸入錯誤</v>
      </c>
      <c r="DR23" s="267">
        <v>0</v>
      </c>
      <c r="DS23" s="267"/>
      <c r="DT23" s="267"/>
      <c r="DU23" s="267"/>
      <c r="DV23" s="267"/>
      <c r="DW23" s="267"/>
      <c r="DX23" s="267"/>
      <c r="DY23" s="267"/>
      <c r="DZ23" s="267"/>
      <c r="EA23" s="267"/>
      <c r="EB23" s="267">
        <f t="shared" si="22"/>
        <v>0</v>
      </c>
      <c r="EC23" s="267"/>
      <c r="ED23" s="267"/>
      <c r="EE23" s="267"/>
      <c r="EF23" s="267"/>
      <c r="EG23" s="267"/>
      <c r="EH23" s="267"/>
      <c r="EI23" s="267"/>
      <c r="EJ23" s="267"/>
      <c r="EK23" s="267"/>
      <c r="EL23" s="267"/>
      <c r="EM23" s="267"/>
      <c r="EN23" s="267"/>
      <c r="EO23" s="267"/>
      <c r="EP23" s="267"/>
      <c r="EQ23" s="267"/>
      <c r="ER23" s="267"/>
      <c r="ES23" s="267"/>
      <c r="ET23" s="267"/>
      <c r="EU23" s="258"/>
      <c r="EV23" s="258"/>
      <c r="EW23" s="258"/>
      <c r="EX23" s="257" t="str">
        <f t="shared" si="3"/>
        <v>已提交</v>
      </c>
      <c r="EY23" s="257" t="str">
        <f t="shared" si="4"/>
        <v>已提交</v>
      </c>
      <c r="EZ23" s="257" t="str">
        <f t="shared" si="5"/>
        <v>已提交</v>
      </c>
      <c r="FA23" s="258" t="str">
        <f t="shared" si="6"/>
        <v>已提交</v>
      </c>
      <c r="FB23" s="258" t="str">
        <f t="shared" si="7"/>
        <v>已提交</v>
      </c>
      <c r="FC23" s="258" t="str">
        <f t="shared" si="8"/>
        <v>已提交</v>
      </c>
      <c r="FD23" s="258" t="str">
        <f t="shared" si="9"/>
        <v>已提交</v>
      </c>
      <c r="FE23" s="258" t="str">
        <f t="shared" si="10"/>
        <v>已提交</v>
      </c>
      <c r="FF23" s="258" t="str">
        <f t="shared" si="11"/>
        <v>已提交</v>
      </c>
      <c r="FG23" s="258" t="str">
        <f t="shared" si="12"/>
        <v>已提交</v>
      </c>
      <c r="FH23" s="258" t="str">
        <f t="shared" si="13"/>
        <v>已提交</v>
      </c>
      <c r="FI23" s="257" t="str">
        <f t="shared" si="14"/>
        <v>已提交</v>
      </c>
      <c r="FJ23" s="259" t="str">
        <f t="shared" si="15"/>
        <v>已提交</v>
      </c>
      <c r="FK23" s="258" t="str">
        <f t="shared" si="16"/>
        <v>已提交</v>
      </c>
      <c r="FL23" s="258" t="str">
        <f t="shared" si="17"/>
        <v>已提交</v>
      </c>
      <c r="FM23" s="258" t="str">
        <f t="shared" si="18"/>
        <v>已提交</v>
      </c>
      <c r="FN23" s="258"/>
      <c r="FO23" s="258"/>
      <c r="FP23" s="258"/>
      <c r="FQ23" s="258"/>
      <c r="FR23" s="258"/>
      <c r="FS23" s="258"/>
      <c r="FT23" s="258"/>
      <c r="FU23" s="258"/>
      <c r="FV23" s="258" t="str">
        <f t="shared" si="19"/>
        <v/>
      </c>
      <c r="FW23" s="258" t="str">
        <f t="shared" si="20"/>
        <v/>
      </c>
      <c r="FX23" s="258" t="str">
        <f t="shared" si="21"/>
        <v/>
      </c>
      <c r="FY23" s="258"/>
      <c r="FZ23" s="258"/>
      <c r="GA23" s="258"/>
      <c r="GB23" s="258"/>
      <c r="GC23" s="258"/>
      <c r="GD23" s="258"/>
      <c r="GE23" s="258"/>
      <c r="GF23" s="258"/>
      <c r="GG23" s="258"/>
      <c r="GH23" s="258"/>
      <c r="GI23" s="258"/>
      <c r="GJ23" s="258"/>
      <c r="GK23" s="258"/>
      <c r="GL23" s="258"/>
      <c r="GM23" s="258"/>
      <c r="GN23" s="258"/>
      <c r="GO23" s="258" t="s">
        <v>263</v>
      </c>
      <c r="GP23" s="258"/>
      <c r="GQ23" s="258"/>
      <c r="GR23" s="258"/>
      <c r="GS23" s="258"/>
    </row>
    <row r="24" spans="1:201" s="270" customFormat="1" ht="79.5" customHeight="1">
      <c r="A24" s="286" t="str">
        <f t="shared" si="23"/>
        <v>114學年度第二學期</v>
      </c>
      <c r="B24" s="237">
        <f>'步驟1. 先填【114-1申請總表】第8列之B欄至CN欄'!B24</f>
        <v>0</v>
      </c>
      <c r="C24" s="237">
        <f>'步驟1. 先填【114-1申請總表】第8列之B欄至CN欄'!C24</f>
        <v>0</v>
      </c>
      <c r="D24" s="237" t="str">
        <f>'步驟1. 先填【114-1申請總表】第8列之B欄至CN欄'!D24</f>
        <v>17</v>
      </c>
      <c r="E24" s="237">
        <f>'步驟1. 先填【114-1申請總表】第8列之B欄至CN欄'!E24</f>
        <v>0</v>
      </c>
      <c r="F24" s="237">
        <f>'步驟1. 先填【114-1申請總表】第8列之B欄至CN欄'!F24</f>
        <v>0</v>
      </c>
      <c r="G24" s="237">
        <f>'步驟1. 先填【114-1申請總表】第8列之B欄至CN欄'!G24</f>
        <v>0</v>
      </c>
      <c r="H24" s="237">
        <f>'步驟1. 先填【114-1申請總表】第8列之B欄至CN欄'!H24</f>
        <v>0</v>
      </c>
      <c r="I24" s="237">
        <f>'步驟1. 先填【114-1申請總表】第8列之B欄至CN欄'!I24</f>
        <v>0</v>
      </c>
      <c r="J24" s="237">
        <f>'步驟1. 先填【114-1申請總表】第8列之B欄至CN欄'!J24</f>
        <v>0</v>
      </c>
      <c r="K24" s="237">
        <f>'步驟1. 先填【114-1申請總表】第8列之B欄至CN欄'!K24</f>
        <v>0</v>
      </c>
      <c r="L24" s="237">
        <f>'步驟1. 先填【114-1申請總表】第8列之B欄至CN欄'!L24</f>
        <v>0</v>
      </c>
      <c r="M24" s="237">
        <f>'步驟1. 先填【114-1申請總表】第8列之B欄至CN欄'!M24</f>
        <v>0</v>
      </c>
      <c r="N24" s="237">
        <f>'步驟1. 先填【114-1申請總表】第8列之B欄至CN欄'!N24</f>
        <v>0</v>
      </c>
      <c r="O24" s="237" t="str">
        <f>'步驟1. 先填【114-1申請總表】第8列之B欄至CN欄'!O24</f>
        <v>XX縣XX鄉XX村XX鄰XX路XX號XX樓</v>
      </c>
      <c r="P24" s="237" t="str">
        <f>'步驟1. 先填【114-1申請總表】第8列之B欄至CN欄'!P24</f>
        <v>1.助學獎學金</v>
      </c>
      <c r="Q24" s="237">
        <f>'步驟1. 先填【114-1申請總表】第8列之B欄至CN欄'!Q24</f>
        <v>0</v>
      </c>
      <c r="R24" s="237">
        <f>'步驟1. 先填【114-1申請總表】第8列之B欄至CN欄'!R24</f>
        <v>0</v>
      </c>
      <c r="S24" s="237">
        <f>'步驟1. 先填【114-1申請總表】第8列之B欄至CN欄'!S24</f>
        <v>0</v>
      </c>
      <c r="T24" s="237">
        <f>'步驟1. 先填【114-1申請總表】第8列之B欄至CN欄'!T24</f>
        <v>0</v>
      </c>
      <c r="U24" s="237">
        <f>'步驟1. 先填【114-1申請總表】第8列之B欄至CN欄'!U24</f>
        <v>0</v>
      </c>
      <c r="V24" s="237">
        <f>'步驟1. 先填【114-1申請總表】第8列之B欄至CN欄'!V24</f>
        <v>0</v>
      </c>
      <c r="W24" s="237">
        <f>'步驟1. 先填【114-1申請總表】第8列之B欄至CN欄'!W24</f>
        <v>0</v>
      </c>
      <c r="X24" s="237">
        <f>'步驟1. 先填【114-1申請總表】第8列之B欄至CN欄'!X24</f>
        <v>0</v>
      </c>
      <c r="Y24" s="237">
        <f>'步驟1. 先填【114-1申請總表】第8列之B欄至CN欄'!Y24</f>
        <v>0</v>
      </c>
      <c r="Z24" s="237">
        <f>'步驟1. 先填【114-1申請總表】第8列之B欄至CN欄'!Z24</f>
        <v>0</v>
      </c>
      <c r="AA24" s="237">
        <f>'步驟1. 先填【114-1申請總表】第8列之B欄至CN欄'!AA24</f>
        <v>0</v>
      </c>
      <c r="AB24" s="237">
        <f>'步驟1. 先填【114-1申請總表】第8列之B欄至CN欄'!AB24</f>
        <v>0</v>
      </c>
      <c r="AC24" s="237">
        <f>'步驟1. 先填【114-1申請總表】第8列之B欄至CN欄'!AC24</f>
        <v>0</v>
      </c>
      <c r="AD24" s="237">
        <f>'步驟1. 先填【114-1申請總表】第8列之B欄至CN欄'!AD24</f>
        <v>0</v>
      </c>
      <c r="AE24" s="237">
        <f>'步驟1. 先填【114-1申請總表】第8列之B欄至CN欄'!AE24</f>
        <v>0</v>
      </c>
      <c r="AF24" s="237">
        <f>'步驟1. 先填【114-1申請總表】第8列之B欄至CN欄'!AF24</f>
        <v>0</v>
      </c>
      <c r="AG24" s="237">
        <f>'步驟1. 先填【114-1申請總表】第8列之B欄至CN欄'!AG24</f>
        <v>0</v>
      </c>
      <c r="AH24" s="237">
        <f>'步驟1. 先填【114-1申請總表】第8列之B欄至CN欄'!AH24</f>
        <v>0</v>
      </c>
      <c r="AI24" s="237">
        <f>'步驟1. 先填【114-1申請總表】第8列之B欄至CN欄'!AI24</f>
        <v>0</v>
      </c>
      <c r="AJ24" s="237">
        <f>'步驟1. 先填【114-1申請總表】第8列之B欄至CN欄'!AJ24</f>
        <v>0</v>
      </c>
      <c r="AK24" s="237">
        <f>'步驟1. 先填【114-1申請總表】第8列之B欄至CN欄'!AK24</f>
        <v>0</v>
      </c>
      <c r="AL24" s="237">
        <f>'步驟1. 先填【114-1申請總表】第8列之B欄至CN欄'!AL24</f>
        <v>0</v>
      </c>
      <c r="AM24" s="237">
        <f>'步驟1. 先填【114-1申請總表】第8列之B欄至CN欄'!AM24</f>
        <v>0</v>
      </c>
      <c r="AN24" s="237">
        <f>'步驟1. 先填【114-1申請總表】第8列之B欄至CN欄'!AN24</f>
        <v>0</v>
      </c>
      <c r="AO24" s="237">
        <f>'步驟1. 先填【114-1申請總表】第8列之B欄至CN欄'!AO24</f>
        <v>0</v>
      </c>
      <c r="AP24" s="237">
        <f>'步驟1. 先填【114-1申請總表】第8列之B欄至CN欄'!AP24</f>
        <v>0</v>
      </c>
      <c r="AQ24" s="237">
        <f>'步驟1. 先填【114-1申請總表】第8列之B欄至CN欄'!AQ24</f>
        <v>0</v>
      </c>
      <c r="AR24" s="237">
        <f>'步驟1. 先填【114-1申請總表】第8列之B欄至CN欄'!AR24</f>
        <v>0</v>
      </c>
      <c r="AS24" s="237">
        <f>'步驟1. 先填【114-1申請總表】第8列之B欄至CN欄'!AS24</f>
        <v>0</v>
      </c>
      <c r="AT24" s="237">
        <f>'步驟1. 先填【114-1申請總表】第8列之B欄至CN欄'!AT24</f>
        <v>0</v>
      </c>
      <c r="AU24" s="237">
        <f>'步驟1. 先填【114-1申請總表】第8列之B欄至CN欄'!AU24</f>
        <v>0</v>
      </c>
      <c r="AV24" s="237">
        <f>'步驟1. 先填【114-1申請總表】第8列之B欄至CN欄'!AV24</f>
        <v>0</v>
      </c>
      <c r="AW24" s="237">
        <f>'步驟1. 先填【114-1申請總表】第8列之B欄至CN欄'!AW24</f>
        <v>0</v>
      </c>
      <c r="AX24" s="237">
        <f>'步驟1. 先填【114-1申請總表】第8列之B欄至CN欄'!AX24</f>
        <v>0</v>
      </c>
      <c r="AY24" s="237">
        <f>'步驟1. 先填【114-1申請總表】第8列之B欄至CN欄'!AY24</f>
        <v>0</v>
      </c>
      <c r="AZ24" s="237">
        <f>'步驟1. 先填【114-1申請總表】第8列之B欄至CN欄'!AZ24</f>
        <v>0</v>
      </c>
      <c r="BA24" s="237">
        <f>'步驟1. 先填【114-1申請總表】第8列之B欄至CN欄'!BA24</f>
        <v>0</v>
      </c>
      <c r="BB24" s="237">
        <f>'步驟1. 先填【114-1申請總表】第8列之B欄至CN欄'!BB24</f>
        <v>0</v>
      </c>
      <c r="BC24" s="237">
        <f>'步驟1. 先填【114-1申請總表】第8列之B欄至CN欄'!BC24</f>
        <v>0</v>
      </c>
      <c r="BD24" s="237">
        <f>'步驟1. 先填【114-1申請總表】第8列之B欄至CN欄'!BD24</f>
        <v>0</v>
      </c>
      <c r="BE24" s="237">
        <f>'步驟1. 先填【114-1申請總表】第8列之B欄至CN欄'!BE24</f>
        <v>0</v>
      </c>
      <c r="BF24" s="237">
        <f>'步驟1. 先填【114-1申請總表】第8列之B欄至CN欄'!BF24</f>
        <v>0</v>
      </c>
      <c r="BG24" s="237">
        <f>'步驟1. 先填【114-1申請總表】第8列之B欄至CN欄'!BG24</f>
        <v>0</v>
      </c>
      <c r="BH24" s="237">
        <f>'步驟1. 先填【114-1申請總表】第8列之B欄至CN欄'!BH24</f>
        <v>0</v>
      </c>
      <c r="BI24" s="237">
        <f>'步驟1. 先填【114-1申請總表】第8列之B欄至CN欄'!BI24</f>
        <v>0</v>
      </c>
      <c r="BJ24" s="237">
        <f>'步驟1. 先填【114-1申請總表】第8列之B欄至CN欄'!BJ24</f>
        <v>0</v>
      </c>
      <c r="BK24" s="237">
        <f>'步驟1. 先填【114-1申請總表】第8列之B欄至CN欄'!BK24</f>
        <v>0</v>
      </c>
      <c r="BL24" s="237">
        <f>'步驟1. 先填【114-1申請總表】第8列之B欄至CN欄'!BL24</f>
        <v>0</v>
      </c>
      <c r="BM24" s="237">
        <f>'步驟1. 先填【114-1申請總表】第8列之B欄至CN欄'!BM24</f>
        <v>0</v>
      </c>
      <c r="BN24" s="237">
        <f>'步驟1. 先填【114-1申請總表】第8列之B欄至CN欄'!BN24</f>
        <v>0</v>
      </c>
      <c r="BO24" s="237">
        <f>'步驟1. 先填【114-1申請總表】第8列之B欄至CN欄'!BO24</f>
        <v>0</v>
      </c>
      <c r="BP24" s="237">
        <f>'步驟1. 先填【114-1申請總表】第8列之B欄至CN欄'!BP24</f>
        <v>0</v>
      </c>
      <c r="BQ24" s="237">
        <f>'步驟1. 先填【114-1申請總表】第8列之B欄至CN欄'!BQ24</f>
        <v>0</v>
      </c>
      <c r="BR24" s="237">
        <f>'步驟1. 先填【114-1申請總表】第8列之B欄至CN欄'!BR24</f>
        <v>0</v>
      </c>
      <c r="BS24" s="237">
        <f>'步驟1. 先填【114-1申請總表】第8列之B欄至CN欄'!BS24</f>
        <v>0</v>
      </c>
      <c r="BT24" s="237">
        <f>'步驟1. 先填【114-1申請總表】第8列之B欄至CN欄'!BT24</f>
        <v>0</v>
      </c>
      <c r="BU24" s="237">
        <f>'步驟1. 先填【114-1申請總表】第8列之B欄至CN欄'!BU24</f>
        <v>0</v>
      </c>
      <c r="BV24" s="237">
        <f>'步驟1. 先填【114-1申請總表】第8列之B欄至CN欄'!BV24</f>
        <v>0</v>
      </c>
      <c r="BW24" s="237" t="str">
        <f>'步驟1. 先填【114-1申請總表】第8列之B欄至CN欄'!BW24</f>
        <v xml:space="preserve">學科:
</v>
      </c>
      <c r="BX24" s="237" t="str">
        <f>'步驟1. 先填【114-1申請總表】第8列之B欄至CN欄'!BX24</f>
        <v xml:space="preserve">題型:
</v>
      </c>
      <c r="BY24" s="237">
        <f>'步驟1. 先填【114-1申請總表】第8列之B欄至CN欄'!BY24</f>
        <v>0</v>
      </c>
      <c r="BZ24" s="237" t="str">
        <f>'步驟1. 先填【114-1申請總表】第8列之B欄至CN欄'!BZ24</f>
        <v xml:space="preserve">學科:
</v>
      </c>
      <c r="CA24" s="237" t="str">
        <f>'步驟1. 先填【114-1申請總表】第8列之B欄至CN欄'!CA24</f>
        <v xml:space="preserve">題型:
</v>
      </c>
      <c r="CB24" s="237">
        <f>'步驟1. 先填【114-1申請總表】第8列之B欄至CN欄'!CB24</f>
        <v>0</v>
      </c>
      <c r="CC24" s="237" t="str">
        <f>'步驟1. 先填【114-1申請總表】第8列之B欄至CN欄'!CC24</f>
        <v>有無參加:</v>
      </c>
      <c r="CD24" s="237" t="str">
        <f>'步驟1. 先填【114-1申請總表】第8列之B欄至CN欄'!CD24</f>
        <v xml:space="preserve">社團或活動:
</v>
      </c>
      <c r="CE24" s="237">
        <f>'步驟1. 先填【114-1申請總表】第8列之B欄至CN欄'!CE24</f>
        <v>0</v>
      </c>
      <c r="CF24" s="237">
        <f>'步驟1. 先填【114-1申請總表】第8列之B欄至CN欄'!CF24</f>
        <v>0</v>
      </c>
      <c r="CG24" s="237">
        <f>'步驟1. 先填【114-1申請總表】第8列之B欄至CN欄'!CG24</f>
        <v>0</v>
      </c>
      <c r="CH24" s="237" t="str">
        <f>'步驟1. 先填【114-1申請總表】第8列之B欄至CN欄'!CH24</f>
        <v xml:space="preserve">無達到學習目標之原因:
</v>
      </c>
      <c r="CI24" s="237" t="str">
        <f>'步驟1. 先填【114-1申請總表】第8列之B欄至CN欄'!CI24</f>
        <v xml:space="preserve">改善方法:
</v>
      </c>
      <c r="CJ24" s="237" t="str">
        <f>'步驟1. 先填【114-1申請總表】第8列之B欄至CN欄'!CJ24</f>
        <v xml:space="preserve">最喜歡的課後休閒活動:
</v>
      </c>
      <c r="CK24" s="237" t="str">
        <f>'步驟1. 先填【114-1申請總表】第8列之B欄至CN欄'!CK24</f>
        <v xml:space="preserve">收穫:
</v>
      </c>
      <c r="CL24" s="237">
        <f>'步驟1. 先填【114-1申請總表】第8列之B欄至CN欄'!CL24</f>
        <v>0</v>
      </c>
      <c r="CM24" s="237">
        <f>'步驟1. 先填【114-1申請總表】第8列之B欄至CN欄'!CM24</f>
        <v>0</v>
      </c>
      <c r="CN24" s="237">
        <f>'步驟1. 先填【114-1申請總表】第8列之B欄至CN欄'!CN24</f>
        <v>0</v>
      </c>
      <c r="CO24" s="243">
        <f>'步驟1. 先填【114-1申請總表】第8列之B欄至CN欄'!CO24</f>
        <v>0</v>
      </c>
      <c r="CP24" s="243" t="str">
        <f>'步驟1. 先填【114-1申請總表】第8列之B欄至CN欄'!CP24</f>
        <v>7000021</v>
      </c>
      <c r="CQ24" s="243" t="str">
        <f>'步驟1. 先填【114-1申請總表】第8列之B欄至CN欄'!CQ24</f>
        <v/>
      </c>
      <c r="CR24" s="243" t="str">
        <f>'步驟1. 先填【114-1申請總表】第8列之B欄至CN欄'!CR24</f>
        <v/>
      </c>
      <c r="CS24" s="243">
        <f>'步驟1. 先填【114-1申請總表】第8列之B欄至CN欄'!CS24</f>
        <v>0</v>
      </c>
      <c r="CT24" s="243" t="str">
        <f>'步驟1. 先填【114-1申請總表】第8列之B欄至CN欄'!CT24</f>
        <v/>
      </c>
      <c r="CU24" s="243" t="str">
        <f>'步驟1. 先填【114-1申請總表】第8列之B欄至CN欄'!CU24</f>
        <v/>
      </c>
      <c r="CV24" s="243" t="str">
        <f>'步驟1. 先填【114-1申請總表】第8列之B欄至CN欄'!CV24</f>
        <v/>
      </c>
      <c r="CW24" s="243" t="str">
        <f>'步驟1. 先填【114-1申請總表】第8列之B欄至CN欄'!CW24</f>
        <v/>
      </c>
      <c r="CX24" s="243" t="str">
        <f>'步驟1. 先填【114-1申請總表】第8列之B欄至CN欄'!CX24</f>
        <v/>
      </c>
      <c r="CY24" s="243" t="str">
        <f>'步驟1. 先填【114-1申請總表】第8列之B欄至CN欄'!CY24</f>
        <v/>
      </c>
      <c r="CZ24" s="243" t="str">
        <f>'步驟1. 先填【114-1申請總表】第8列之B欄至CN欄'!CZ24</f>
        <v/>
      </c>
      <c r="DA24" s="243">
        <f>'步驟1. 先填【114-1申請總表】第8列之B欄至CN欄'!DA24</f>
        <v>0</v>
      </c>
      <c r="DB24" s="243">
        <f>'步驟1. 先填【114-1申請總表】第8列之B欄至CN欄'!DB24</f>
        <v>0</v>
      </c>
      <c r="DC24" s="243">
        <f>'步驟1. 先填【114-1申請總表】第8列之B欄至CN欄'!DC24</f>
        <v>0</v>
      </c>
      <c r="DD24" s="243">
        <f>'步驟1. 先填【114-1申請總表】第8列之B欄至CN欄'!DD24</f>
        <v>0</v>
      </c>
      <c r="DE24" s="243">
        <f>'步驟1. 先填【114-1申請總表】第8列之B欄至CN欄'!DE24</f>
        <v>0</v>
      </c>
      <c r="DF24" s="243">
        <f>'步驟1. 先填【114-1申請總表】第8列之B欄至CN欄'!DF24</f>
        <v>1</v>
      </c>
      <c r="DG24" s="243">
        <f>'步驟1. 先填【114-1申請總表】第8列之B欄至CN欄'!DG24</f>
        <v>0</v>
      </c>
      <c r="DH24" s="243">
        <f>'步驟1. 先填【114-1申請總表】第8列之B欄至CN欄'!DH24</f>
        <v>0</v>
      </c>
      <c r="DI24" s="243">
        <f>'步驟1. 先填【114-1申請總表】第8列之B欄至CN欄'!DI24</f>
        <v>0</v>
      </c>
      <c r="DJ24" s="243">
        <f>'步驟1. 先填【114-1申請總表】第8列之B欄至CN欄'!DJ24</f>
        <v>0</v>
      </c>
      <c r="DK24" s="243">
        <f>'步驟1. 先填【114-1申請總表】第8列之B欄至CN欄'!DK24</f>
        <v>0</v>
      </c>
      <c r="DL24" s="243">
        <f>'步驟1. 先填【114-1申請總表】第8列之B欄至CN欄'!DL24</f>
        <v>0</v>
      </c>
      <c r="DM24" s="243">
        <f>'步驟1. 先填【114-1申請總表】第8列之B欄至CN欄'!DM24</f>
        <v>0</v>
      </c>
      <c r="DN24" s="243">
        <f>'步驟1. 先填【114-1申請總表】第8列之B欄至CN欄'!DN24</f>
        <v>0</v>
      </c>
      <c r="DO24" s="266" t="str">
        <f t="shared" si="0"/>
        <v>身份別輸入錯誤</v>
      </c>
      <c r="DP24" s="266" t="str">
        <f t="shared" si="1"/>
        <v>身份別輸入錯誤</v>
      </c>
      <c r="DQ24" s="266" t="str">
        <f t="shared" si="2"/>
        <v>身份別輸入錯誤</v>
      </c>
      <c r="DR24" s="267">
        <v>0</v>
      </c>
      <c r="DS24" s="267"/>
      <c r="DT24" s="267"/>
      <c r="DU24" s="267"/>
      <c r="DV24" s="267"/>
      <c r="DW24" s="267"/>
      <c r="DX24" s="267"/>
      <c r="DY24" s="267"/>
      <c r="DZ24" s="267"/>
      <c r="EA24" s="267"/>
      <c r="EB24" s="267">
        <f t="shared" si="22"/>
        <v>0</v>
      </c>
      <c r="EC24" s="267"/>
      <c r="ED24" s="267"/>
      <c r="EE24" s="267"/>
      <c r="EF24" s="267"/>
      <c r="EG24" s="267"/>
      <c r="EH24" s="267"/>
      <c r="EI24" s="267"/>
      <c r="EJ24" s="267"/>
      <c r="EK24" s="267"/>
      <c r="EL24" s="267"/>
      <c r="EM24" s="267"/>
      <c r="EN24" s="267"/>
      <c r="EO24" s="267"/>
      <c r="EP24" s="267"/>
      <c r="EQ24" s="267"/>
      <c r="ER24" s="267"/>
      <c r="ES24" s="267"/>
      <c r="ET24" s="267"/>
      <c r="EU24" s="258"/>
      <c r="EV24" s="258"/>
      <c r="EW24" s="258"/>
      <c r="EX24" s="257" t="str">
        <f t="shared" si="3"/>
        <v>已提交</v>
      </c>
      <c r="EY24" s="257" t="str">
        <f t="shared" si="4"/>
        <v>已提交</v>
      </c>
      <c r="EZ24" s="257" t="str">
        <f t="shared" si="5"/>
        <v>已提交</v>
      </c>
      <c r="FA24" s="258" t="str">
        <f t="shared" si="6"/>
        <v>已提交</v>
      </c>
      <c r="FB24" s="258" t="str">
        <f t="shared" si="7"/>
        <v>已提交</v>
      </c>
      <c r="FC24" s="258" t="str">
        <f t="shared" si="8"/>
        <v>已提交</v>
      </c>
      <c r="FD24" s="258" t="str">
        <f t="shared" si="9"/>
        <v>已提交</v>
      </c>
      <c r="FE24" s="258" t="str">
        <f t="shared" si="10"/>
        <v>已提交</v>
      </c>
      <c r="FF24" s="258" t="str">
        <f t="shared" si="11"/>
        <v>已提交</v>
      </c>
      <c r="FG24" s="258" t="str">
        <f t="shared" si="12"/>
        <v>已提交</v>
      </c>
      <c r="FH24" s="258" t="str">
        <f t="shared" si="13"/>
        <v>已提交</v>
      </c>
      <c r="FI24" s="257" t="str">
        <f t="shared" si="14"/>
        <v>已提交</v>
      </c>
      <c r="FJ24" s="259" t="str">
        <f t="shared" si="15"/>
        <v>已提交</v>
      </c>
      <c r="FK24" s="258" t="str">
        <f t="shared" si="16"/>
        <v>已提交</v>
      </c>
      <c r="FL24" s="258" t="str">
        <f t="shared" si="17"/>
        <v>已提交</v>
      </c>
      <c r="FM24" s="258" t="str">
        <f t="shared" si="18"/>
        <v>已提交</v>
      </c>
      <c r="FN24" s="258"/>
      <c r="FO24" s="258"/>
      <c r="FP24" s="258"/>
      <c r="FQ24" s="258"/>
      <c r="FR24" s="258"/>
      <c r="FS24" s="258"/>
      <c r="FT24" s="258"/>
      <c r="FU24" s="258"/>
      <c r="FV24" s="258" t="str">
        <f t="shared" si="19"/>
        <v/>
      </c>
      <c r="FW24" s="258" t="str">
        <f t="shared" si="20"/>
        <v/>
      </c>
      <c r="FX24" s="258" t="str">
        <f t="shared" si="21"/>
        <v/>
      </c>
      <c r="FY24" s="258"/>
      <c r="FZ24" s="258"/>
      <c r="GA24" s="258"/>
      <c r="GB24" s="258"/>
      <c r="GC24" s="258"/>
      <c r="GD24" s="258"/>
      <c r="GE24" s="258"/>
      <c r="GF24" s="258"/>
      <c r="GG24" s="258"/>
      <c r="GH24" s="258"/>
      <c r="GI24" s="258"/>
      <c r="GJ24" s="258"/>
      <c r="GK24" s="258"/>
      <c r="GL24" s="258"/>
      <c r="GM24" s="258"/>
      <c r="GN24" s="258"/>
      <c r="GO24" s="258" t="s">
        <v>263</v>
      </c>
      <c r="GP24" s="258"/>
      <c r="GQ24" s="258"/>
      <c r="GR24" s="258"/>
      <c r="GS24" s="258"/>
    </row>
    <row r="25" spans="1:201" s="270" customFormat="1" ht="79.5" customHeight="1">
      <c r="A25" s="286" t="str">
        <f t="shared" si="23"/>
        <v>114學年度第二學期</v>
      </c>
      <c r="B25" s="237">
        <f>'步驟1. 先填【114-1申請總表】第8列之B欄至CN欄'!B25</f>
        <v>0</v>
      </c>
      <c r="C25" s="237">
        <f>'步驟1. 先填【114-1申請總表】第8列之B欄至CN欄'!C25</f>
        <v>0</v>
      </c>
      <c r="D25" s="237" t="str">
        <f>'步驟1. 先填【114-1申請總表】第8列之B欄至CN欄'!D25</f>
        <v>18</v>
      </c>
      <c r="E25" s="237">
        <f>'步驟1. 先填【114-1申請總表】第8列之B欄至CN欄'!E25</f>
        <v>0</v>
      </c>
      <c r="F25" s="237">
        <f>'步驟1. 先填【114-1申請總表】第8列之B欄至CN欄'!F25</f>
        <v>0</v>
      </c>
      <c r="G25" s="237">
        <f>'步驟1. 先填【114-1申請總表】第8列之B欄至CN欄'!G25</f>
        <v>0</v>
      </c>
      <c r="H25" s="237">
        <f>'步驟1. 先填【114-1申請總表】第8列之B欄至CN欄'!H25</f>
        <v>0</v>
      </c>
      <c r="I25" s="237">
        <f>'步驟1. 先填【114-1申請總表】第8列之B欄至CN欄'!I25</f>
        <v>0</v>
      </c>
      <c r="J25" s="237">
        <f>'步驟1. 先填【114-1申請總表】第8列之B欄至CN欄'!J25</f>
        <v>0</v>
      </c>
      <c r="K25" s="237">
        <f>'步驟1. 先填【114-1申請總表】第8列之B欄至CN欄'!K25</f>
        <v>0</v>
      </c>
      <c r="L25" s="237">
        <f>'步驟1. 先填【114-1申請總表】第8列之B欄至CN欄'!L25</f>
        <v>0</v>
      </c>
      <c r="M25" s="237">
        <f>'步驟1. 先填【114-1申請總表】第8列之B欄至CN欄'!M25</f>
        <v>0</v>
      </c>
      <c r="N25" s="237">
        <f>'步驟1. 先填【114-1申請總表】第8列之B欄至CN欄'!N25</f>
        <v>0</v>
      </c>
      <c r="O25" s="237" t="str">
        <f>'步驟1. 先填【114-1申請總表】第8列之B欄至CN欄'!O25</f>
        <v>XX縣XX鄉XX村XX鄰XX路XX號XX樓</v>
      </c>
      <c r="P25" s="237" t="str">
        <f>'步驟1. 先填【114-1申請總表】第8列之B欄至CN欄'!P25</f>
        <v>1.助學獎學金</v>
      </c>
      <c r="Q25" s="237">
        <f>'步驟1. 先填【114-1申請總表】第8列之B欄至CN欄'!Q25</f>
        <v>0</v>
      </c>
      <c r="R25" s="237">
        <f>'步驟1. 先填【114-1申請總表】第8列之B欄至CN欄'!R25</f>
        <v>0</v>
      </c>
      <c r="S25" s="237">
        <f>'步驟1. 先填【114-1申請總表】第8列之B欄至CN欄'!S25</f>
        <v>0</v>
      </c>
      <c r="T25" s="237">
        <f>'步驟1. 先填【114-1申請總表】第8列之B欄至CN欄'!T25</f>
        <v>0</v>
      </c>
      <c r="U25" s="237">
        <f>'步驟1. 先填【114-1申請總表】第8列之B欄至CN欄'!U25</f>
        <v>0</v>
      </c>
      <c r="V25" s="237">
        <f>'步驟1. 先填【114-1申請總表】第8列之B欄至CN欄'!V25</f>
        <v>0</v>
      </c>
      <c r="W25" s="237">
        <f>'步驟1. 先填【114-1申請總表】第8列之B欄至CN欄'!W25</f>
        <v>0</v>
      </c>
      <c r="X25" s="237">
        <f>'步驟1. 先填【114-1申請總表】第8列之B欄至CN欄'!X25</f>
        <v>0</v>
      </c>
      <c r="Y25" s="237">
        <f>'步驟1. 先填【114-1申請總表】第8列之B欄至CN欄'!Y25</f>
        <v>0</v>
      </c>
      <c r="Z25" s="237">
        <f>'步驟1. 先填【114-1申請總表】第8列之B欄至CN欄'!Z25</f>
        <v>0</v>
      </c>
      <c r="AA25" s="237">
        <f>'步驟1. 先填【114-1申請總表】第8列之B欄至CN欄'!AA25</f>
        <v>0</v>
      </c>
      <c r="AB25" s="237">
        <f>'步驟1. 先填【114-1申請總表】第8列之B欄至CN欄'!AB25</f>
        <v>0</v>
      </c>
      <c r="AC25" s="237">
        <f>'步驟1. 先填【114-1申請總表】第8列之B欄至CN欄'!AC25</f>
        <v>0</v>
      </c>
      <c r="AD25" s="237">
        <f>'步驟1. 先填【114-1申請總表】第8列之B欄至CN欄'!AD25</f>
        <v>0</v>
      </c>
      <c r="AE25" s="237">
        <f>'步驟1. 先填【114-1申請總表】第8列之B欄至CN欄'!AE25</f>
        <v>0</v>
      </c>
      <c r="AF25" s="237">
        <f>'步驟1. 先填【114-1申請總表】第8列之B欄至CN欄'!AF25</f>
        <v>0</v>
      </c>
      <c r="AG25" s="237">
        <f>'步驟1. 先填【114-1申請總表】第8列之B欄至CN欄'!AG25</f>
        <v>0</v>
      </c>
      <c r="AH25" s="237">
        <f>'步驟1. 先填【114-1申請總表】第8列之B欄至CN欄'!AH25</f>
        <v>0</v>
      </c>
      <c r="AI25" s="237">
        <f>'步驟1. 先填【114-1申請總表】第8列之B欄至CN欄'!AI25</f>
        <v>0</v>
      </c>
      <c r="AJ25" s="237">
        <f>'步驟1. 先填【114-1申請總表】第8列之B欄至CN欄'!AJ25</f>
        <v>0</v>
      </c>
      <c r="AK25" s="237">
        <f>'步驟1. 先填【114-1申請總表】第8列之B欄至CN欄'!AK25</f>
        <v>0</v>
      </c>
      <c r="AL25" s="237">
        <f>'步驟1. 先填【114-1申請總表】第8列之B欄至CN欄'!AL25</f>
        <v>0</v>
      </c>
      <c r="AM25" s="237">
        <f>'步驟1. 先填【114-1申請總表】第8列之B欄至CN欄'!AM25</f>
        <v>0</v>
      </c>
      <c r="AN25" s="237">
        <f>'步驟1. 先填【114-1申請總表】第8列之B欄至CN欄'!AN25</f>
        <v>0</v>
      </c>
      <c r="AO25" s="237">
        <f>'步驟1. 先填【114-1申請總表】第8列之B欄至CN欄'!AO25</f>
        <v>0</v>
      </c>
      <c r="AP25" s="237">
        <f>'步驟1. 先填【114-1申請總表】第8列之B欄至CN欄'!AP25</f>
        <v>0</v>
      </c>
      <c r="AQ25" s="237">
        <f>'步驟1. 先填【114-1申請總表】第8列之B欄至CN欄'!AQ25</f>
        <v>0</v>
      </c>
      <c r="AR25" s="237">
        <f>'步驟1. 先填【114-1申請總表】第8列之B欄至CN欄'!AR25</f>
        <v>0</v>
      </c>
      <c r="AS25" s="237">
        <f>'步驟1. 先填【114-1申請總表】第8列之B欄至CN欄'!AS25</f>
        <v>0</v>
      </c>
      <c r="AT25" s="237">
        <f>'步驟1. 先填【114-1申請總表】第8列之B欄至CN欄'!AT25</f>
        <v>0</v>
      </c>
      <c r="AU25" s="237">
        <f>'步驟1. 先填【114-1申請總表】第8列之B欄至CN欄'!AU25</f>
        <v>0</v>
      </c>
      <c r="AV25" s="237">
        <f>'步驟1. 先填【114-1申請總表】第8列之B欄至CN欄'!AV25</f>
        <v>0</v>
      </c>
      <c r="AW25" s="237">
        <f>'步驟1. 先填【114-1申請總表】第8列之B欄至CN欄'!AW25</f>
        <v>0</v>
      </c>
      <c r="AX25" s="237">
        <f>'步驟1. 先填【114-1申請總表】第8列之B欄至CN欄'!AX25</f>
        <v>0</v>
      </c>
      <c r="AY25" s="237">
        <f>'步驟1. 先填【114-1申請總表】第8列之B欄至CN欄'!AY25</f>
        <v>0</v>
      </c>
      <c r="AZ25" s="237">
        <f>'步驟1. 先填【114-1申請總表】第8列之B欄至CN欄'!AZ25</f>
        <v>0</v>
      </c>
      <c r="BA25" s="237">
        <f>'步驟1. 先填【114-1申請總表】第8列之B欄至CN欄'!BA25</f>
        <v>0</v>
      </c>
      <c r="BB25" s="237">
        <f>'步驟1. 先填【114-1申請總表】第8列之B欄至CN欄'!BB25</f>
        <v>0</v>
      </c>
      <c r="BC25" s="237">
        <f>'步驟1. 先填【114-1申請總表】第8列之B欄至CN欄'!BC25</f>
        <v>0</v>
      </c>
      <c r="BD25" s="237">
        <f>'步驟1. 先填【114-1申請總表】第8列之B欄至CN欄'!BD25</f>
        <v>0</v>
      </c>
      <c r="BE25" s="237">
        <f>'步驟1. 先填【114-1申請總表】第8列之B欄至CN欄'!BE25</f>
        <v>0</v>
      </c>
      <c r="BF25" s="237">
        <f>'步驟1. 先填【114-1申請總表】第8列之B欄至CN欄'!BF25</f>
        <v>0</v>
      </c>
      <c r="BG25" s="237">
        <f>'步驟1. 先填【114-1申請總表】第8列之B欄至CN欄'!BG25</f>
        <v>0</v>
      </c>
      <c r="BH25" s="237">
        <f>'步驟1. 先填【114-1申請總表】第8列之B欄至CN欄'!BH25</f>
        <v>0</v>
      </c>
      <c r="BI25" s="237">
        <f>'步驟1. 先填【114-1申請總表】第8列之B欄至CN欄'!BI25</f>
        <v>0</v>
      </c>
      <c r="BJ25" s="237">
        <f>'步驟1. 先填【114-1申請總表】第8列之B欄至CN欄'!BJ25</f>
        <v>0</v>
      </c>
      <c r="BK25" s="237">
        <f>'步驟1. 先填【114-1申請總表】第8列之B欄至CN欄'!BK25</f>
        <v>0</v>
      </c>
      <c r="BL25" s="237">
        <f>'步驟1. 先填【114-1申請總表】第8列之B欄至CN欄'!BL25</f>
        <v>0</v>
      </c>
      <c r="BM25" s="237">
        <f>'步驟1. 先填【114-1申請總表】第8列之B欄至CN欄'!BM25</f>
        <v>0</v>
      </c>
      <c r="BN25" s="237">
        <f>'步驟1. 先填【114-1申請總表】第8列之B欄至CN欄'!BN25</f>
        <v>0</v>
      </c>
      <c r="BO25" s="237">
        <f>'步驟1. 先填【114-1申請總表】第8列之B欄至CN欄'!BO25</f>
        <v>0</v>
      </c>
      <c r="BP25" s="237">
        <f>'步驟1. 先填【114-1申請總表】第8列之B欄至CN欄'!BP25</f>
        <v>0</v>
      </c>
      <c r="BQ25" s="237">
        <f>'步驟1. 先填【114-1申請總表】第8列之B欄至CN欄'!BQ25</f>
        <v>0</v>
      </c>
      <c r="BR25" s="237">
        <f>'步驟1. 先填【114-1申請總表】第8列之B欄至CN欄'!BR25</f>
        <v>0</v>
      </c>
      <c r="BS25" s="237">
        <f>'步驟1. 先填【114-1申請總表】第8列之B欄至CN欄'!BS25</f>
        <v>0</v>
      </c>
      <c r="BT25" s="237">
        <f>'步驟1. 先填【114-1申請總表】第8列之B欄至CN欄'!BT25</f>
        <v>0</v>
      </c>
      <c r="BU25" s="237">
        <f>'步驟1. 先填【114-1申請總表】第8列之B欄至CN欄'!BU25</f>
        <v>0</v>
      </c>
      <c r="BV25" s="237">
        <f>'步驟1. 先填【114-1申請總表】第8列之B欄至CN欄'!BV25</f>
        <v>0</v>
      </c>
      <c r="BW25" s="237" t="str">
        <f>'步驟1. 先填【114-1申請總表】第8列之B欄至CN欄'!BW25</f>
        <v xml:space="preserve">學科:
</v>
      </c>
      <c r="BX25" s="237" t="str">
        <f>'步驟1. 先填【114-1申請總表】第8列之B欄至CN欄'!BX25</f>
        <v xml:space="preserve">題型:
</v>
      </c>
      <c r="BY25" s="237">
        <f>'步驟1. 先填【114-1申請總表】第8列之B欄至CN欄'!BY25</f>
        <v>0</v>
      </c>
      <c r="BZ25" s="237" t="str">
        <f>'步驟1. 先填【114-1申請總表】第8列之B欄至CN欄'!BZ25</f>
        <v xml:space="preserve">學科:
</v>
      </c>
      <c r="CA25" s="237" t="str">
        <f>'步驟1. 先填【114-1申請總表】第8列之B欄至CN欄'!CA25</f>
        <v xml:space="preserve">題型:
</v>
      </c>
      <c r="CB25" s="237">
        <f>'步驟1. 先填【114-1申請總表】第8列之B欄至CN欄'!CB25</f>
        <v>0</v>
      </c>
      <c r="CC25" s="237" t="str">
        <f>'步驟1. 先填【114-1申請總表】第8列之B欄至CN欄'!CC25</f>
        <v>有無參加:</v>
      </c>
      <c r="CD25" s="237" t="str">
        <f>'步驟1. 先填【114-1申請總表】第8列之B欄至CN欄'!CD25</f>
        <v xml:space="preserve">社團或活動:
</v>
      </c>
      <c r="CE25" s="237">
        <f>'步驟1. 先填【114-1申請總表】第8列之B欄至CN欄'!CE25</f>
        <v>0</v>
      </c>
      <c r="CF25" s="237">
        <f>'步驟1. 先填【114-1申請總表】第8列之B欄至CN欄'!CF25</f>
        <v>0</v>
      </c>
      <c r="CG25" s="237">
        <f>'步驟1. 先填【114-1申請總表】第8列之B欄至CN欄'!CG25</f>
        <v>0</v>
      </c>
      <c r="CH25" s="237" t="str">
        <f>'步驟1. 先填【114-1申請總表】第8列之B欄至CN欄'!CH25</f>
        <v xml:space="preserve">無達到學習目標之原因:
</v>
      </c>
      <c r="CI25" s="237" t="str">
        <f>'步驟1. 先填【114-1申請總表】第8列之B欄至CN欄'!CI25</f>
        <v xml:space="preserve">改善方法:
</v>
      </c>
      <c r="CJ25" s="237" t="str">
        <f>'步驟1. 先填【114-1申請總表】第8列之B欄至CN欄'!CJ25</f>
        <v xml:space="preserve">最喜歡的課後休閒活動:
</v>
      </c>
      <c r="CK25" s="237" t="str">
        <f>'步驟1. 先填【114-1申請總表】第8列之B欄至CN欄'!CK25</f>
        <v xml:space="preserve">收穫:
</v>
      </c>
      <c r="CL25" s="237">
        <f>'步驟1. 先填【114-1申請總表】第8列之B欄至CN欄'!CL25</f>
        <v>0</v>
      </c>
      <c r="CM25" s="237">
        <f>'步驟1. 先填【114-1申請總表】第8列之B欄至CN欄'!CM25</f>
        <v>0</v>
      </c>
      <c r="CN25" s="237">
        <f>'步驟1. 先填【114-1申請總表】第8列之B欄至CN欄'!CN25</f>
        <v>0</v>
      </c>
      <c r="CO25" s="243">
        <f>'步驟1. 先填【114-1申請總表】第8列之B欄至CN欄'!CO25</f>
        <v>0</v>
      </c>
      <c r="CP25" s="243" t="str">
        <f>'步驟1. 先填【114-1申請總表】第8列之B欄至CN欄'!CP25</f>
        <v>7000021</v>
      </c>
      <c r="CQ25" s="243" t="str">
        <f>'步驟1. 先填【114-1申請總表】第8列之B欄至CN欄'!CQ25</f>
        <v/>
      </c>
      <c r="CR25" s="243" t="str">
        <f>'步驟1. 先填【114-1申請總表】第8列之B欄至CN欄'!CR25</f>
        <v/>
      </c>
      <c r="CS25" s="243">
        <f>'步驟1. 先填【114-1申請總表】第8列之B欄至CN欄'!CS25</f>
        <v>0</v>
      </c>
      <c r="CT25" s="243" t="str">
        <f>'步驟1. 先填【114-1申請總表】第8列之B欄至CN欄'!CT25</f>
        <v/>
      </c>
      <c r="CU25" s="243" t="str">
        <f>'步驟1. 先填【114-1申請總表】第8列之B欄至CN欄'!CU25</f>
        <v/>
      </c>
      <c r="CV25" s="243" t="str">
        <f>'步驟1. 先填【114-1申請總表】第8列之B欄至CN欄'!CV25</f>
        <v/>
      </c>
      <c r="CW25" s="243" t="str">
        <f>'步驟1. 先填【114-1申請總表】第8列之B欄至CN欄'!CW25</f>
        <v/>
      </c>
      <c r="CX25" s="243" t="str">
        <f>'步驟1. 先填【114-1申請總表】第8列之B欄至CN欄'!CX25</f>
        <v/>
      </c>
      <c r="CY25" s="243" t="str">
        <f>'步驟1. 先填【114-1申請總表】第8列之B欄至CN欄'!CY25</f>
        <v/>
      </c>
      <c r="CZ25" s="243" t="str">
        <f>'步驟1. 先填【114-1申請總表】第8列之B欄至CN欄'!CZ25</f>
        <v/>
      </c>
      <c r="DA25" s="243">
        <f>'步驟1. 先填【114-1申請總表】第8列之B欄至CN欄'!DA25</f>
        <v>0</v>
      </c>
      <c r="DB25" s="243">
        <f>'步驟1. 先填【114-1申請總表】第8列之B欄至CN欄'!DB25</f>
        <v>0</v>
      </c>
      <c r="DC25" s="243">
        <f>'步驟1. 先填【114-1申請總表】第8列之B欄至CN欄'!DC25</f>
        <v>0</v>
      </c>
      <c r="DD25" s="243">
        <f>'步驟1. 先填【114-1申請總表】第8列之B欄至CN欄'!DD25</f>
        <v>0</v>
      </c>
      <c r="DE25" s="243">
        <f>'步驟1. 先填【114-1申請總表】第8列之B欄至CN欄'!DE25</f>
        <v>0</v>
      </c>
      <c r="DF25" s="243">
        <f>'步驟1. 先填【114-1申請總表】第8列之B欄至CN欄'!DF25</f>
        <v>1</v>
      </c>
      <c r="DG25" s="243">
        <f>'步驟1. 先填【114-1申請總表】第8列之B欄至CN欄'!DG25</f>
        <v>0</v>
      </c>
      <c r="DH25" s="243">
        <f>'步驟1. 先填【114-1申請總表】第8列之B欄至CN欄'!DH25</f>
        <v>0</v>
      </c>
      <c r="DI25" s="243">
        <f>'步驟1. 先填【114-1申請總表】第8列之B欄至CN欄'!DI25</f>
        <v>0</v>
      </c>
      <c r="DJ25" s="243">
        <f>'步驟1. 先填【114-1申請總表】第8列之B欄至CN欄'!DJ25</f>
        <v>0</v>
      </c>
      <c r="DK25" s="243">
        <f>'步驟1. 先填【114-1申請總表】第8列之B欄至CN欄'!DK25</f>
        <v>0</v>
      </c>
      <c r="DL25" s="243">
        <f>'步驟1. 先填【114-1申請總表】第8列之B欄至CN欄'!DL25</f>
        <v>0</v>
      </c>
      <c r="DM25" s="243">
        <f>'步驟1. 先填【114-1申請總表】第8列之B欄至CN欄'!DM25</f>
        <v>0</v>
      </c>
      <c r="DN25" s="243">
        <f>'步驟1. 先填【114-1申請總表】第8列之B欄至CN欄'!DN25</f>
        <v>0</v>
      </c>
      <c r="DO25" s="266" t="str">
        <f t="shared" si="0"/>
        <v>身份別輸入錯誤</v>
      </c>
      <c r="DP25" s="266" t="str">
        <f t="shared" si="1"/>
        <v>身份別輸入錯誤</v>
      </c>
      <c r="DQ25" s="266" t="str">
        <f t="shared" si="2"/>
        <v>身份別輸入錯誤</v>
      </c>
      <c r="DR25" s="267">
        <v>0</v>
      </c>
      <c r="DS25" s="267"/>
      <c r="DT25" s="267"/>
      <c r="DU25" s="267"/>
      <c r="DV25" s="267"/>
      <c r="DW25" s="267"/>
      <c r="DX25" s="267"/>
      <c r="DY25" s="267"/>
      <c r="DZ25" s="267"/>
      <c r="EA25" s="267"/>
      <c r="EB25" s="267">
        <f t="shared" si="22"/>
        <v>0</v>
      </c>
      <c r="EC25" s="267"/>
      <c r="ED25" s="267"/>
      <c r="EE25" s="267"/>
      <c r="EF25" s="267"/>
      <c r="EG25" s="267"/>
      <c r="EH25" s="267"/>
      <c r="EI25" s="267"/>
      <c r="EJ25" s="267"/>
      <c r="EK25" s="267"/>
      <c r="EL25" s="267"/>
      <c r="EM25" s="267"/>
      <c r="EN25" s="267"/>
      <c r="EO25" s="267"/>
      <c r="EP25" s="267"/>
      <c r="EQ25" s="267"/>
      <c r="ER25" s="267"/>
      <c r="ES25" s="267"/>
      <c r="ET25" s="267"/>
      <c r="EU25" s="258"/>
      <c r="EV25" s="258"/>
      <c r="EW25" s="258"/>
      <c r="EX25" s="257" t="str">
        <f t="shared" si="3"/>
        <v>已提交</v>
      </c>
      <c r="EY25" s="257" t="str">
        <f t="shared" si="4"/>
        <v>已提交</v>
      </c>
      <c r="EZ25" s="257" t="str">
        <f t="shared" si="5"/>
        <v>已提交</v>
      </c>
      <c r="FA25" s="258" t="str">
        <f t="shared" si="6"/>
        <v>已提交</v>
      </c>
      <c r="FB25" s="258" t="str">
        <f t="shared" si="7"/>
        <v>已提交</v>
      </c>
      <c r="FC25" s="258" t="str">
        <f t="shared" si="8"/>
        <v>已提交</v>
      </c>
      <c r="FD25" s="258" t="str">
        <f t="shared" si="9"/>
        <v>已提交</v>
      </c>
      <c r="FE25" s="258" t="str">
        <f t="shared" si="10"/>
        <v>已提交</v>
      </c>
      <c r="FF25" s="258" t="str">
        <f t="shared" si="11"/>
        <v>已提交</v>
      </c>
      <c r="FG25" s="258" t="str">
        <f t="shared" si="12"/>
        <v>已提交</v>
      </c>
      <c r="FH25" s="258" t="str">
        <f t="shared" si="13"/>
        <v>已提交</v>
      </c>
      <c r="FI25" s="257" t="str">
        <f t="shared" si="14"/>
        <v>已提交</v>
      </c>
      <c r="FJ25" s="259" t="str">
        <f t="shared" si="15"/>
        <v>已提交</v>
      </c>
      <c r="FK25" s="258" t="str">
        <f t="shared" si="16"/>
        <v>已提交</v>
      </c>
      <c r="FL25" s="258" t="str">
        <f t="shared" si="17"/>
        <v>已提交</v>
      </c>
      <c r="FM25" s="258" t="str">
        <f t="shared" si="18"/>
        <v>已提交</v>
      </c>
      <c r="FN25" s="258"/>
      <c r="FO25" s="258"/>
      <c r="FP25" s="258"/>
      <c r="FQ25" s="258"/>
      <c r="FR25" s="258"/>
      <c r="FS25" s="258"/>
      <c r="FT25" s="258"/>
      <c r="FU25" s="258"/>
      <c r="FV25" s="258" t="str">
        <f t="shared" si="19"/>
        <v/>
      </c>
      <c r="FW25" s="258" t="str">
        <f t="shared" si="20"/>
        <v/>
      </c>
      <c r="FX25" s="258" t="str">
        <f t="shared" si="21"/>
        <v/>
      </c>
      <c r="FY25" s="258"/>
      <c r="FZ25" s="258"/>
      <c r="GA25" s="258"/>
      <c r="GB25" s="258"/>
      <c r="GC25" s="258"/>
      <c r="GD25" s="258"/>
      <c r="GE25" s="258"/>
      <c r="GF25" s="258"/>
      <c r="GG25" s="258"/>
      <c r="GH25" s="258"/>
      <c r="GI25" s="258"/>
      <c r="GJ25" s="258"/>
      <c r="GK25" s="258"/>
      <c r="GL25" s="258"/>
      <c r="GM25" s="258"/>
      <c r="GN25" s="258"/>
      <c r="GO25" s="258" t="s">
        <v>263</v>
      </c>
      <c r="GP25" s="258"/>
      <c r="GQ25" s="258"/>
      <c r="GR25" s="258"/>
      <c r="GS25" s="258"/>
    </row>
    <row r="26" spans="1:201" s="270" customFormat="1" ht="79.5" customHeight="1">
      <c r="A26" s="286" t="str">
        <f t="shared" si="23"/>
        <v>114學年度第二學期</v>
      </c>
      <c r="B26" s="237">
        <f>'步驟1. 先填【114-1申請總表】第8列之B欄至CN欄'!B26</f>
        <v>0</v>
      </c>
      <c r="C26" s="237">
        <f>'步驟1. 先填【114-1申請總表】第8列之B欄至CN欄'!C26</f>
        <v>0</v>
      </c>
      <c r="D26" s="237" t="str">
        <f>'步驟1. 先填【114-1申請總表】第8列之B欄至CN欄'!D26</f>
        <v>19</v>
      </c>
      <c r="E26" s="237">
        <f>'步驟1. 先填【114-1申請總表】第8列之B欄至CN欄'!E26</f>
        <v>0</v>
      </c>
      <c r="F26" s="237">
        <f>'步驟1. 先填【114-1申請總表】第8列之B欄至CN欄'!F26</f>
        <v>0</v>
      </c>
      <c r="G26" s="237">
        <f>'步驟1. 先填【114-1申請總表】第8列之B欄至CN欄'!G26</f>
        <v>0</v>
      </c>
      <c r="H26" s="237">
        <f>'步驟1. 先填【114-1申請總表】第8列之B欄至CN欄'!H26</f>
        <v>0</v>
      </c>
      <c r="I26" s="237">
        <f>'步驟1. 先填【114-1申請總表】第8列之B欄至CN欄'!I26</f>
        <v>0</v>
      </c>
      <c r="J26" s="237">
        <f>'步驟1. 先填【114-1申請總表】第8列之B欄至CN欄'!J26</f>
        <v>0</v>
      </c>
      <c r="K26" s="237">
        <f>'步驟1. 先填【114-1申請總表】第8列之B欄至CN欄'!K26</f>
        <v>0</v>
      </c>
      <c r="L26" s="237">
        <f>'步驟1. 先填【114-1申請總表】第8列之B欄至CN欄'!L26</f>
        <v>0</v>
      </c>
      <c r="M26" s="237">
        <f>'步驟1. 先填【114-1申請總表】第8列之B欄至CN欄'!M26</f>
        <v>0</v>
      </c>
      <c r="N26" s="237">
        <f>'步驟1. 先填【114-1申請總表】第8列之B欄至CN欄'!N26</f>
        <v>0</v>
      </c>
      <c r="O26" s="237" t="str">
        <f>'步驟1. 先填【114-1申請總表】第8列之B欄至CN欄'!O26</f>
        <v>XX縣XX鄉XX村XX鄰XX路XX號XX樓</v>
      </c>
      <c r="P26" s="237" t="str">
        <f>'步驟1. 先填【114-1申請總表】第8列之B欄至CN欄'!P26</f>
        <v>1.助學獎學金</v>
      </c>
      <c r="Q26" s="237">
        <f>'步驟1. 先填【114-1申請總表】第8列之B欄至CN欄'!Q26</f>
        <v>0</v>
      </c>
      <c r="R26" s="237">
        <f>'步驟1. 先填【114-1申請總表】第8列之B欄至CN欄'!R26</f>
        <v>0</v>
      </c>
      <c r="S26" s="237">
        <f>'步驟1. 先填【114-1申請總表】第8列之B欄至CN欄'!S26</f>
        <v>0</v>
      </c>
      <c r="T26" s="237">
        <f>'步驟1. 先填【114-1申請總表】第8列之B欄至CN欄'!T26</f>
        <v>0</v>
      </c>
      <c r="U26" s="237">
        <f>'步驟1. 先填【114-1申請總表】第8列之B欄至CN欄'!U26</f>
        <v>0</v>
      </c>
      <c r="V26" s="237">
        <f>'步驟1. 先填【114-1申請總表】第8列之B欄至CN欄'!V26</f>
        <v>0</v>
      </c>
      <c r="W26" s="237">
        <f>'步驟1. 先填【114-1申請總表】第8列之B欄至CN欄'!W26</f>
        <v>0</v>
      </c>
      <c r="X26" s="237">
        <f>'步驟1. 先填【114-1申請總表】第8列之B欄至CN欄'!X26</f>
        <v>0</v>
      </c>
      <c r="Y26" s="237">
        <f>'步驟1. 先填【114-1申請總表】第8列之B欄至CN欄'!Y26</f>
        <v>0</v>
      </c>
      <c r="Z26" s="237">
        <f>'步驟1. 先填【114-1申請總表】第8列之B欄至CN欄'!Z26</f>
        <v>0</v>
      </c>
      <c r="AA26" s="237">
        <f>'步驟1. 先填【114-1申請總表】第8列之B欄至CN欄'!AA26</f>
        <v>0</v>
      </c>
      <c r="AB26" s="237">
        <f>'步驟1. 先填【114-1申請總表】第8列之B欄至CN欄'!AB26</f>
        <v>0</v>
      </c>
      <c r="AC26" s="237">
        <f>'步驟1. 先填【114-1申請總表】第8列之B欄至CN欄'!AC26</f>
        <v>0</v>
      </c>
      <c r="AD26" s="237">
        <f>'步驟1. 先填【114-1申請總表】第8列之B欄至CN欄'!AD26</f>
        <v>0</v>
      </c>
      <c r="AE26" s="237">
        <f>'步驟1. 先填【114-1申請總表】第8列之B欄至CN欄'!AE26</f>
        <v>0</v>
      </c>
      <c r="AF26" s="237">
        <f>'步驟1. 先填【114-1申請總表】第8列之B欄至CN欄'!AF26</f>
        <v>0</v>
      </c>
      <c r="AG26" s="237">
        <f>'步驟1. 先填【114-1申請總表】第8列之B欄至CN欄'!AG26</f>
        <v>0</v>
      </c>
      <c r="AH26" s="237">
        <f>'步驟1. 先填【114-1申請總表】第8列之B欄至CN欄'!AH26</f>
        <v>0</v>
      </c>
      <c r="AI26" s="237">
        <f>'步驟1. 先填【114-1申請總表】第8列之B欄至CN欄'!AI26</f>
        <v>0</v>
      </c>
      <c r="AJ26" s="237">
        <f>'步驟1. 先填【114-1申請總表】第8列之B欄至CN欄'!AJ26</f>
        <v>0</v>
      </c>
      <c r="AK26" s="237">
        <f>'步驟1. 先填【114-1申請總表】第8列之B欄至CN欄'!AK26</f>
        <v>0</v>
      </c>
      <c r="AL26" s="237">
        <f>'步驟1. 先填【114-1申請總表】第8列之B欄至CN欄'!AL26</f>
        <v>0</v>
      </c>
      <c r="AM26" s="237">
        <f>'步驟1. 先填【114-1申請總表】第8列之B欄至CN欄'!AM26</f>
        <v>0</v>
      </c>
      <c r="AN26" s="237">
        <f>'步驟1. 先填【114-1申請總表】第8列之B欄至CN欄'!AN26</f>
        <v>0</v>
      </c>
      <c r="AO26" s="237">
        <f>'步驟1. 先填【114-1申請總表】第8列之B欄至CN欄'!AO26</f>
        <v>0</v>
      </c>
      <c r="AP26" s="237">
        <f>'步驟1. 先填【114-1申請總表】第8列之B欄至CN欄'!AP26</f>
        <v>0</v>
      </c>
      <c r="AQ26" s="237">
        <f>'步驟1. 先填【114-1申請總表】第8列之B欄至CN欄'!AQ26</f>
        <v>0</v>
      </c>
      <c r="AR26" s="237">
        <f>'步驟1. 先填【114-1申請總表】第8列之B欄至CN欄'!AR26</f>
        <v>0</v>
      </c>
      <c r="AS26" s="237">
        <f>'步驟1. 先填【114-1申請總表】第8列之B欄至CN欄'!AS26</f>
        <v>0</v>
      </c>
      <c r="AT26" s="237">
        <f>'步驟1. 先填【114-1申請總表】第8列之B欄至CN欄'!AT26</f>
        <v>0</v>
      </c>
      <c r="AU26" s="237">
        <f>'步驟1. 先填【114-1申請總表】第8列之B欄至CN欄'!AU26</f>
        <v>0</v>
      </c>
      <c r="AV26" s="237">
        <f>'步驟1. 先填【114-1申請總表】第8列之B欄至CN欄'!AV26</f>
        <v>0</v>
      </c>
      <c r="AW26" s="237">
        <f>'步驟1. 先填【114-1申請總表】第8列之B欄至CN欄'!AW26</f>
        <v>0</v>
      </c>
      <c r="AX26" s="237">
        <f>'步驟1. 先填【114-1申請總表】第8列之B欄至CN欄'!AX26</f>
        <v>0</v>
      </c>
      <c r="AY26" s="237">
        <f>'步驟1. 先填【114-1申請總表】第8列之B欄至CN欄'!AY26</f>
        <v>0</v>
      </c>
      <c r="AZ26" s="237">
        <f>'步驟1. 先填【114-1申請總表】第8列之B欄至CN欄'!AZ26</f>
        <v>0</v>
      </c>
      <c r="BA26" s="237">
        <f>'步驟1. 先填【114-1申請總表】第8列之B欄至CN欄'!BA26</f>
        <v>0</v>
      </c>
      <c r="BB26" s="237">
        <f>'步驟1. 先填【114-1申請總表】第8列之B欄至CN欄'!BB26</f>
        <v>0</v>
      </c>
      <c r="BC26" s="237">
        <f>'步驟1. 先填【114-1申請總表】第8列之B欄至CN欄'!BC26</f>
        <v>0</v>
      </c>
      <c r="BD26" s="237">
        <f>'步驟1. 先填【114-1申請總表】第8列之B欄至CN欄'!BD26</f>
        <v>0</v>
      </c>
      <c r="BE26" s="237">
        <f>'步驟1. 先填【114-1申請總表】第8列之B欄至CN欄'!BE26</f>
        <v>0</v>
      </c>
      <c r="BF26" s="237">
        <f>'步驟1. 先填【114-1申請總表】第8列之B欄至CN欄'!BF26</f>
        <v>0</v>
      </c>
      <c r="BG26" s="237">
        <f>'步驟1. 先填【114-1申請總表】第8列之B欄至CN欄'!BG26</f>
        <v>0</v>
      </c>
      <c r="BH26" s="237">
        <f>'步驟1. 先填【114-1申請總表】第8列之B欄至CN欄'!BH26</f>
        <v>0</v>
      </c>
      <c r="BI26" s="237">
        <f>'步驟1. 先填【114-1申請總表】第8列之B欄至CN欄'!BI26</f>
        <v>0</v>
      </c>
      <c r="BJ26" s="237">
        <f>'步驟1. 先填【114-1申請總表】第8列之B欄至CN欄'!BJ26</f>
        <v>0</v>
      </c>
      <c r="BK26" s="237">
        <f>'步驟1. 先填【114-1申請總表】第8列之B欄至CN欄'!BK26</f>
        <v>0</v>
      </c>
      <c r="BL26" s="237">
        <f>'步驟1. 先填【114-1申請總表】第8列之B欄至CN欄'!BL26</f>
        <v>0</v>
      </c>
      <c r="BM26" s="237">
        <f>'步驟1. 先填【114-1申請總表】第8列之B欄至CN欄'!BM26</f>
        <v>0</v>
      </c>
      <c r="BN26" s="237">
        <f>'步驟1. 先填【114-1申請總表】第8列之B欄至CN欄'!BN26</f>
        <v>0</v>
      </c>
      <c r="BO26" s="237">
        <f>'步驟1. 先填【114-1申請總表】第8列之B欄至CN欄'!BO26</f>
        <v>0</v>
      </c>
      <c r="BP26" s="237">
        <f>'步驟1. 先填【114-1申請總表】第8列之B欄至CN欄'!BP26</f>
        <v>0</v>
      </c>
      <c r="BQ26" s="237">
        <f>'步驟1. 先填【114-1申請總表】第8列之B欄至CN欄'!BQ26</f>
        <v>0</v>
      </c>
      <c r="BR26" s="237">
        <f>'步驟1. 先填【114-1申請總表】第8列之B欄至CN欄'!BR26</f>
        <v>0</v>
      </c>
      <c r="BS26" s="237">
        <f>'步驟1. 先填【114-1申請總表】第8列之B欄至CN欄'!BS26</f>
        <v>0</v>
      </c>
      <c r="BT26" s="237">
        <f>'步驟1. 先填【114-1申請總表】第8列之B欄至CN欄'!BT26</f>
        <v>0</v>
      </c>
      <c r="BU26" s="237">
        <f>'步驟1. 先填【114-1申請總表】第8列之B欄至CN欄'!BU26</f>
        <v>0</v>
      </c>
      <c r="BV26" s="237">
        <f>'步驟1. 先填【114-1申請總表】第8列之B欄至CN欄'!BV26</f>
        <v>0</v>
      </c>
      <c r="BW26" s="237" t="str">
        <f>'步驟1. 先填【114-1申請總表】第8列之B欄至CN欄'!BW26</f>
        <v xml:space="preserve">學科:
</v>
      </c>
      <c r="BX26" s="237" t="str">
        <f>'步驟1. 先填【114-1申請總表】第8列之B欄至CN欄'!BX26</f>
        <v xml:space="preserve">題型:
</v>
      </c>
      <c r="BY26" s="237">
        <f>'步驟1. 先填【114-1申請總表】第8列之B欄至CN欄'!BY26</f>
        <v>0</v>
      </c>
      <c r="BZ26" s="237" t="str">
        <f>'步驟1. 先填【114-1申請總表】第8列之B欄至CN欄'!BZ26</f>
        <v xml:space="preserve">學科:
</v>
      </c>
      <c r="CA26" s="237" t="str">
        <f>'步驟1. 先填【114-1申請總表】第8列之B欄至CN欄'!CA26</f>
        <v xml:space="preserve">題型:
</v>
      </c>
      <c r="CB26" s="237">
        <f>'步驟1. 先填【114-1申請總表】第8列之B欄至CN欄'!CB26</f>
        <v>0</v>
      </c>
      <c r="CC26" s="237" t="str">
        <f>'步驟1. 先填【114-1申請總表】第8列之B欄至CN欄'!CC26</f>
        <v>有無參加:</v>
      </c>
      <c r="CD26" s="237" t="str">
        <f>'步驟1. 先填【114-1申請總表】第8列之B欄至CN欄'!CD26</f>
        <v xml:space="preserve">社團或活動:
</v>
      </c>
      <c r="CE26" s="237">
        <f>'步驟1. 先填【114-1申請總表】第8列之B欄至CN欄'!CE26</f>
        <v>0</v>
      </c>
      <c r="CF26" s="237">
        <f>'步驟1. 先填【114-1申請總表】第8列之B欄至CN欄'!CF26</f>
        <v>0</v>
      </c>
      <c r="CG26" s="237">
        <f>'步驟1. 先填【114-1申請總表】第8列之B欄至CN欄'!CG26</f>
        <v>0</v>
      </c>
      <c r="CH26" s="237" t="str">
        <f>'步驟1. 先填【114-1申請總表】第8列之B欄至CN欄'!CH26</f>
        <v xml:space="preserve">無達到學習目標之原因:
</v>
      </c>
      <c r="CI26" s="237" t="str">
        <f>'步驟1. 先填【114-1申請總表】第8列之B欄至CN欄'!CI26</f>
        <v xml:space="preserve">改善方法:
</v>
      </c>
      <c r="CJ26" s="237" t="str">
        <f>'步驟1. 先填【114-1申請總表】第8列之B欄至CN欄'!CJ26</f>
        <v xml:space="preserve">最喜歡的課後休閒活動:
</v>
      </c>
      <c r="CK26" s="237" t="str">
        <f>'步驟1. 先填【114-1申請總表】第8列之B欄至CN欄'!CK26</f>
        <v xml:space="preserve">收穫:
</v>
      </c>
      <c r="CL26" s="237">
        <f>'步驟1. 先填【114-1申請總表】第8列之B欄至CN欄'!CL26</f>
        <v>0</v>
      </c>
      <c r="CM26" s="237">
        <f>'步驟1. 先填【114-1申請總表】第8列之B欄至CN欄'!CM26</f>
        <v>0</v>
      </c>
      <c r="CN26" s="237">
        <f>'步驟1. 先填【114-1申請總表】第8列之B欄至CN欄'!CN26</f>
        <v>0</v>
      </c>
      <c r="CO26" s="243">
        <f>'步驟1. 先填【114-1申請總表】第8列之B欄至CN欄'!CO26</f>
        <v>0</v>
      </c>
      <c r="CP26" s="243" t="str">
        <f>'步驟1. 先填【114-1申請總表】第8列之B欄至CN欄'!CP26</f>
        <v>7000021</v>
      </c>
      <c r="CQ26" s="243" t="str">
        <f>'步驟1. 先填【114-1申請總表】第8列之B欄至CN欄'!CQ26</f>
        <v/>
      </c>
      <c r="CR26" s="243" t="str">
        <f>'步驟1. 先填【114-1申請總表】第8列之B欄至CN欄'!CR26</f>
        <v/>
      </c>
      <c r="CS26" s="243">
        <f>'步驟1. 先填【114-1申請總表】第8列之B欄至CN欄'!CS26</f>
        <v>0</v>
      </c>
      <c r="CT26" s="243" t="str">
        <f>'步驟1. 先填【114-1申請總表】第8列之B欄至CN欄'!CT26</f>
        <v/>
      </c>
      <c r="CU26" s="243" t="str">
        <f>'步驟1. 先填【114-1申請總表】第8列之B欄至CN欄'!CU26</f>
        <v/>
      </c>
      <c r="CV26" s="243" t="str">
        <f>'步驟1. 先填【114-1申請總表】第8列之B欄至CN欄'!CV26</f>
        <v/>
      </c>
      <c r="CW26" s="243" t="str">
        <f>'步驟1. 先填【114-1申請總表】第8列之B欄至CN欄'!CW26</f>
        <v/>
      </c>
      <c r="CX26" s="243" t="str">
        <f>'步驟1. 先填【114-1申請總表】第8列之B欄至CN欄'!CX26</f>
        <v/>
      </c>
      <c r="CY26" s="243" t="str">
        <f>'步驟1. 先填【114-1申請總表】第8列之B欄至CN欄'!CY26</f>
        <v/>
      </c>
      <c r="CZ26" s="243" t="str">
        <f>'步驟1. 先填【114-1申請總表】第8列之B欄至CN欄'!CZ26</f>
        <v/>
      </c>
      <c r="DA26" s="243">
        <f>'步驟1. 先填【114-1申請總表】第8列之B欄至CN欄'!DA26</f>
        <v>0</v>
      </c>
      <c r="DB26" s="243">
        <f>'步驟1. 先填【114-1申請總表】第8列之B欄至CN欄'!DB26</f>
        <v>0</v>
      </c>
      <c r="DC26" s="243">
        <f>'步驟1. 先填【114-1申請總表】第8列之B欄至CN欄'!DC26</f>
        <v>0</v>
      </c>
      <c r="DD26" s="243">
        <f>'步驟1. 先填【114-1申請總表】第8列之B欄至CN欄'!DD26</f>
        <v>0</v>
      </c>
      <c r="DE26" s="243">
        <f>'步驟1. 先填【114-1申請總表】第8列之B欄至CN欄'!DE26</f>
        <v>0</v>
      </c>
      <c r="DF26" s="243">
        <f>'步驟1. 先填【114-1申請總表】第8列之B欄至CN欄'!DF26</f>
        <v>1</v>
      </c>
      <c r="DG26" s="243">
        <f>'步驟1. 先填【114-1申請總表】第8列之B欄至CN欄'!DG26</f>
        <v>0</v>
      </c>
      <c r="DH26" s="243">
        <f>'步驟1. 先填【114-1申請總表】第8列之B欄至CN欄'!DH26</f>
        <v>0</v>
      </c>
      <c r="DI26" s="243">
        <f>'步驟1. 先填【114-1申請總表】第8列之B欄至CN欄'!DI26</f>
        <v>0</v>
      </c>
      <c r="DJ26" s="243">
        <f>'步驟1. 先填【114-1申請總表】第8列之B欄至CN欄'!DJ26</f>
        <v>0</v>
      </c>
      <c r="DK26" s="243">
        <f>'步驟1. 先填【114-1申請總表】第8列之B欄至CN欄'!DK26</f>
        <v>0</v>
      </c>
      <c r="DL26" s="243">
        <f>'步驟1. 先填【114-1申請總表】第8列之B欄至CN欄'!DL26</f>
        <v>0</v>
      </c>
      <c r="DM26" s="243">
        <f>'步驟1. 先填【114-1申請總表】第8列之B欄至CN欄'!DM26</f>
        <v>0</v>
      </c>
      <c r="DN26" s="243">
        <f>'步驟1. 先填【114-1申請總表】第8列之B欄至CN欄'!DN26</f>
        <v>0</v>
      </c>
      <c r="DO26" s="266" t="str">
        <f t="shared" si="0"/>
        <v>身份別輸入錯誤</v>
      </c>
      <c r="DP26" s="266" t="str">
        <f t="shared" si="1"/>
        <v>身份別輸入錯誤</v>
      </c>
      <c r="DQ26" s="266" t="str">
        <f t="shared" si="2"/>
        <v>身份別輸入錯誤</v>
      </c>
      <c r="DR26" s="267">
        <v>0</v>
      </c>
      <c r="DS26" s="267"/>
      <c r="DT26" s="267"/>
      <c r="DU26" s="267"/>
      <c r="DV26" s="267"/>
      <c r="DW26" s="267"/>
      <c r="DX26" s="267"/>
      <c r="DY26" s="267"/>
      <c r="DZ26" s="267"/>
      <c r="EA26" s="267"/>
      <c r="EB26" s="267">
        <f t="shared" si="22"/>
        <v>0</v>
      </c>
      <c r="EC26" s="267"/>
      <c r="ED26" s="267"/>
      <c r="EE26" s="267"/>
      <c r="EF26" s="267"/>
      <c r="EG26" s="267"/>
      <c r="EH26" s="267"/>
      <c r="EI26" s="267"/>
      <c r="EJ26" s="267"/>
      <c r="EK26" s="267"/>
      <c r="EL26" s="267"/>
      <c r="EM26" s="267"/>
      <c r="EN26" s="267"/>
      <c r="EO26" s="267"/>
      <c r="EP26" s="267"/>
      <c r="EQ26" s="267"/>
      <c r="ER26" s="267"/>
      <c r="ES26" s="267"/>
      <c r="ET26" s="267"/>
      <c r="EU26" s="258"/>
      <c r="EV26" s="258"/>
      <c r="EW26" s="258"/>
      <c r="EX26" s="257" t="str">
        <f t="shared" si="3"/>
        <v>已提交</v>
      </c>
      <c r="EY26" s="257" t="str">
        <f t="shared" si="4"/>
        <v>已提交</v>
      </c>
      <c r="EZ26" s="257" t="str">
        <f t="shared" si="5"/>
        <v>已提交</v>
      </c>
      <c r="FA26" s="258" t="str">
        <f t="shared" si="6"/>
        <v>已提交</v>
      </c>
      <c r="FB26" s="258" t="str">
        <f t="shared" si="7"/>
        <v>已提交</v>
      </c>
      <c r="FC26" s="258" t="str">
        <f t="shared" si="8"/>
        <v>已提交</v>
      </c>
      <c r="FD26" s="258" t="str">
        <f t="shared" si="9"/>
        <v>已提交</v>
      </c>
      <c r="FE26" s="258" t="str">
        <f t="shared" si="10"/>
        <v>已提交</v>
      </c>
      <c r="FF26" s="258" t="str">
        <f t="shared" si="11"/>
        <v>已提交</v>
      </c>
      <c r="FG26" s="258" t="str">
        <f t="shared" si="12"/>
        <v>已提交</v>
      </c>
      <c r="FH26" s="258" t="str">
        <f t="shared" si="13"/>
        <v>已提交</v>
      </c>
      <c r="FI26" s="257" t="str">
        <f t="shared" si="14"/>
        <v>已提交</v>
      </c>
      <c r="FJ26" s="259" t="str">
        <f t="shared" si="15"/>
        <v>已提交</v>
      </c>
      <c r="FK26" s="258" t="str">
        <f t="shared" si="16"/>
        <v>已提交</v>
      </c>
      <c r="FL26" s="258" t="str">
        <f t="shared" si="17"/>
        <v>已提交</v>
      </c>
      <c r="FM26" s="258" t="str">
        <f t="shared" si="18"/>
        <v>已提交</v>
      </c>
      <c r="FN26" s="258"/>
      <c r="FO26" s="258"/>
      <c r="FP26" s="258"/>
      <c r="FQ26" s="258"/>
      <c r="FR26" s="258"/>
      <c r="FS26" s="258"/>
      <c r="FT26" s="258"/>
      <c r="FU26" s="258"/>
      <c r="FV26" s="258" t="str">
        <f t="shared" si="19"/>
        <v/>
      </c>
      <c r="FW26" s="258" t="str">
        <f t="shared" si="20"/>
        <v/>
      </c>
      <c r="FX26" s="258" t="str">
        <f t="shared" si="21"/>
        <v/>
      </c>
      <c r="FY26" s="258"/>
      <c r="FZ26" s="258"/>
      <c r="GA26" s="258"/>
      <c r="GB26" s="258"/>
      <c r="GC26" s="258"/>
      <c r="GD26" s="258"/>
      <c r="GE26" s="258"/>
      <c r="GF26" s="258"/>
      <c r="GG26" s="258"/>
      <c r="GH26" s="258"/>
      <c r="GI26" s="258"/>
      <c r="GJ26" s="258"/>
      <c r="GK26" s="258"/>
      <c r="GL26" s="258"/>
      <c r="GM26" s="258"/>
      <c r="GN26" s="258"/>
      <c r="GO26" s="258" t="s">
        <v>263</v>
      </c>
      <c r="GP26" s="258"/>
      <c r="GQ26" s="258"/>
      <c r="GR26" s="258"/>
      <c r="GS26" s="258"/>
    </row>
    <row r="27" spans="1:201" s="270" customFormat="1" ht="79.5" customHeight="1">
      <c r="A27" s="286" t="str">
        <f t="shared" si="23"/>
        <v>114學年度第二學期</v>
      </c>
      <c r="B27" s="237">
        <f>'步驟1. 先填【114-1申請總表】第8列之B欄至CN欄'!B27</f>
        <v>0</v>
      </c>
      <c r="C27" s="237">
        <f>'步驟1. 先填【114-1申請總表】第8列之B欄至CN欄'!C27</f>
        <v>0</v>
      </c>
      <c r="D27" s="237" t="str">
        <f>'步驟1. 先填【114-1申請總表】第8列之B欄至CN欄'!D27</f>
        <v>20</v>
      </c>
      <c r="E27" s="237">
        <f>'步驟1. 先填【114-1申請總表】第8列之B欄至CN欄'!E27</f>
        <v>0</v>
      </c>
      <c r="F27" s="237">
        <f>'步驟1. 先填【114-1申請總表】第8列之B欄至CN欄'!F27</f>
        <v>0</v>
      </c>
      <c r="G27" s="237">
        <f>'步驟1. 先填【114-1申請總表】第8列之B欄至CN欄'!G27</f>
        <v>0</v>
      </c>
      <c r="H27" s="237">
        <f>'步驟1. 先填【114-1申請總表】第8列之B欄至CN欄'!H27</f>
        <v>0</v>
      </c>
      <c r="I27" s="237">
        <f>'步驟1. 先填【114-1申請總表】第8列之B欄至CN欄'!I27</f>
        <v>0</v>
      </c>
      <c r="J27" s="237">
        <f>'步驟1. 先填【114-1申請總表】第8列之B欄至CN欄'!J27</f>
        <v>0</v>
      </c>
      <c r="K27" s="237">
        <f>'步驟1. 先填【114-1申請總表】第8列之B欄至CN欄'!K27</f>
        <v>0</v>
      </c>
      <c r="L27" s="237">
        <f>'步驟1. 先填【114-1申請總表】第8列之B欄至CN欄'!L27</f>
        <v>0</v>
      </c>
      <c r="M27" s="237">
        <f>'步驟1. 先填【114-1申請總表】第8列之B欄至CN欄'!M27</f>
        <v>0</v>
      </c>
      <c r="N27" s="237">
        <f>'步驟1. 先填【114-1申請總表】第8列之B欄至CN欄'!N27</f>
        <v>0</v>
      </c>
      <c r="O27" s="237" t="str">
        <f>'步驟1. 先填【114-1申請總表】第8列之B欄至CN欄'!O27</f>
        <v>XX縣XX鄉XX村XX鄰XX路XX號XX樓</v>
      </c>
      <c r="P27" s="237" t="str">
        <f>'步驟1. 先填【114-1申請總表】第8列之B欄至CN欄'!P27</f>
        <v>1.助學獎學金</v>
      </c>
      <c r="Q27" s="237">
        <f>'步驟1. 先填【114-1申請總表】第8列之B欄至CN欄'!Q27</f>
        <v>0</v>
      </c>
      <c r="R27" s="237">
        <f>'步驟1. 先填【114-1申請總表】第8列之B欄至CN欄'!R27</f>
        <v>0</v>
      </c>
      <c r="S27" s="237">
        <f>'步驟1. 先填【114-1申請總表】第8列之B欄至CN欄'!S27</f>
        <v>0</v>
      </c>
      <c r="T27" s="237">
        <f>'步驟1. 先填【114-1申請總表】第8列之B欄至CN欄'!T27</f>
        <v>0</v>
      </c>
      <c r="U27" s="237">
        <f>'步驟1. 先填【114-1申請總表】第8列之B欄至CN欄'!U27</f>
        <v>0</v>
      </c>
      <c r="V27" s="237">
        <f>'步驟1. 先填【114-1申請總表】第8列之B欄至CN欄'!V27</f>
        <v>0</v>
      </c>
      <c r="W27" s="237">
        <f>'步驟1. 先填【114-1申請總表】第8列之B欄至CN欄'!W27</f>
        <v>0</v>
      </c>
      <c r="X27" s="237">
        <f>'步驟1. 先填【114-1申請總表】第8列之B欄至CN欄'!X27</f>
        <v>0</v>
      </c>
      <c r="Y27" s="237">
        <f>'步驟1. 先填【114-1申請總表】第8列之B欄至CN欄'!Y27</f>
        <v>0</v>
      </c>
      <c r="Z27" s="237">
        <f>'步驟1. 先填【114-1申請總表】第8列之B欄至CN欄'!Z27</f>
        <v>0</v>
      </c>
      <c r="AA27" s="237">
        <f>'步驟1. 先填【114-1申請總表】第8列之B欄至CN欄'!AA27</f>
        <v>0</v>
      </c>
      <c r="AB27" s="237">
        <f>'步驟1. 先填【114-1申請總表】第8列之B欄至CN欄'!AB27</f>
        <v>0</v>
      </c>
      <c r="AC27" s="237">
        <f>'步驟1. 先填【114-1申請總表】第8列之B欄至CN欄'!AC27</f>
        <v>0</v>
      </c>
      <c r="AD27" s="237">
        <f>'步驟1. 先填【114-1申請總表】第8列之B欄至CN欄'!AD27</f>
        <v>0</v>
      </c>
      <c r="AE27" s="237">
        <f>'步驟1. 先填【114-1申請總表】第8列之B欄至CN欄'!AE27</f>
        <v>0</v>
      </c>
      <c r="AF27" s="237">
        <f>'步驟1. 先填【114-1申請總表】第8列之B欄至CN欄'!AF27</f>
        <v>0</v>
      </c>
      <c r="AG27" s="237">
        <f>'步驟1. 先填【114-1申請總表】第8列之B欄至CN欄'!AG27</f>
        <v>0</v>
      </c>
      <c r="AH27" s="237">
        <f>'步驟1. 先填【114-1申請總表】第8列之B欄至CN欄'!AH27</f>
        <v>0</v>
      </c>
      <c r="AI27" s="237">
        <f>'步驟1. 先填【114-1申請總表】第8列之B欄至CN欄'!AI27</f>
        <v>0</v>
      </c>
      <c r="AJ27" s="237">
        <f>'步驟1. 先填【114-1申請總表】第8列之B欄至CN欄'!AJ27</f>
        <v>0</v>
      </c>
      <c r="AK27" s="237">
        <f>'步驟1. 先填【114-1申請總表】第8列之B欄至CN欄'!AK27</f>
        <v>0</v>
      </c>
      <c r="AL27" s="237">
        <f>'步驟1. 先填【114-1申請總表】第8列之B欄至CN欄'!AL27</f>
        <v>0</v>
      </c>
      <c r="AM27" s="237">
        <f>'步驟1. 先填【114-1申請總表】第8列之B欄至CN欄'!AM27</f>
        <v>0</v>
      </c>
      <c r="AN27" s="237">
        <f>'步驟1. 先填【114-1申請總表】第8列之B欄至CN欄'!AN27</f>
        <v>0</v>
      </c>
      <c r="AO27" s="237">
        <f>'步驟1. 先填【114-1申請總表】第8列之B欄至CN欄'!AO27</f>
        <v>0</v>
      </c>
      <c r="AP27" s="237">
        <f>'步驟1. 先填【114-1申請總表】第8列之B欄至CN欄'!AP27</f>
        <v>0</v>
      </c>
      <c r="AQ27" s="237">
        <f>'步驟1. 先填【114-1申請總表】第8列之B欄至CN欄'!AQ27</f>
        <v>0</v>
      </c>
      <c r="AR27" s="237">
        <f>'步驟1. 先填【114-1申請總表】第8列之B欄至CN欄'!AR27</f>
        <v>0</v>
      </c>
      <c r="AS27" s="237">
        <f>'步驟1. 先填【114-1申請總表】第8列之B欄至CN欄'!AS27</f>
        <v>0</v>
      </c>
      <c r="AT27" s="237">
        <f>'步驟1. 先填【114-1申請總表】第8列之B欄至CN欄'!AT27</f>
        <v>0</v>
      </c>
      <c r="AU27" s="237">
        <f>'步驟1. 先填【114-1申請總表】第8列之B欄至CN欄'!AU27</f>
        <v>0</v>
      </c>
      <c r="AV27" s="237">
        <f>'步驟1. 先填【114-1申請總表】第8列之B欄至CN欄'!AV27</f>
        <v>0</v>
      </c>
      <c r="AW27" s="237">
        <f>'步驟1. 先填【114-1申請總表】第8列之B欄至CN欄'!AW27</f>
        <v>0</v>
      </c>
      <c r="AX27" s="237">
        <f>'步驟1. 先填【114-1申請總表】第8列之B欄至CN欄'!AX27</f>
        <v>0</v>
      </c>
      <c r="AY27" s="237">
        <f>'步驟1. 先填【114-1申請總表】第8列之B欄至CN欄'!AY27</f>
        <v>0</v>
      </c>
      <c r="AZ27" s="237">
        <f>'步驟1. 先填【114-1申請總表】第8列之B欄至CN欄'!AZ27</f>
        <v>0</v>
      </c>
      <c r="BA27" s="237">
        <f>'步驟1. 先填【114-1申請總表】第8列之B欄至CN欄'!BA27</f>
        <v>0</v>
      </c>
      <c r="BB27" s="237">
        <f>'步驟1. 先填【114-1申請總表】第8列之B欄至CN欄'!BB27</f>
        <v>0</v>
      </c>
      <c r="BC27" s="237">
        <f>'步驟1. 先填【114-1申請總表】第8列之B欄至CN欄'!BC27</f>
        <v>0</v>
      </c>
      <c r="BD27" s="237">
        <f>'步驟1. 先填【114-1申請總表】第8列之B欄至CN欄'!BD27</f>
        <v>0</v>
      </c>
      <c r="BE27" s="237">
        <f>'步驟1. 先填【114-1申請總表】第8列之B欄至CN欄'!BE27</f>
        <v>0</v>
      </c>
      <c r="BF27" s="237">
        <f>'步驟1. 先填【114-1申請總表】第8列之B欄至CN欄'!BF27</f>
        <v>0</v>
      </c>
      <c r="BG27" s="237">
        <f>'步驟1. 先填【114-1申請總表】第8列之B欄至CN欄'!BG27</f>
        <v>0</v>
      </c>
      <c r="BH27" s="237">
        <f>'步驟1. 先填【114-1申請總表】第8列之B欄至CN欄'!BH27</f>
        <v>0</v>
      </c>
      <c r="BI27" s="237">
        <f>'步驟1. 先填【114-1申請總表】第8列之B欄至CN欄'!BI27</f>
        <v>0</v>
      </c>
      <c r="BJ27" s="237">
        <f>'步驟1. 先填【114-1申請總表】第8列之B欄至CN欄'!BJ27</f>
        <v>0</v>
      </c>
      <c r="BK27" s="237">
        <f>'步驟1. 先填【114-1申請總表】第8列之B欄至CN欄'!BK27</f>
        <v>0</v>
      </c>
      <c r="BL27" s="237">
        <f>'步驟1. 先填【114-1申請總表】第8列之B欄至CN欄'!BL27</f>
        <v>0</v>
      </c>
      <c r="BM27" s="237">
        <f>'步驟1. 先填【114-1申請總表】第8列之B欄至CN欄'!BM27</f>
        <v>0</v>
      </c>
      <c r="BN27" s="237">
        <f>'步驟1. 先填【114-1申請總表】第8列之B欄至CN欄'!BN27</f>
        <v>0</v>
      </c>
      <c r="BO27" s="237">
        <f>'步驟1. 先填【114-1申請總表】第8列之B欄至CN欄'!BO27</f>
        <v>0</v>
      </c>
      <c r="BP27" s="237">
        <f>'步驟1. 先填【114-1申請總表】第8列之B欄至CN欄'!BP27</f>
        <v>0</v>
      </c>
      <c r="BQ27" s="237">
        <f>'步驟1. 先填【114-1申請總表】第8列之B欄至CN欄'!BQ27</f>
        <v>0</v>
      </c>
      <c r="BR27" s="237">
        <f>'步驟1. 先填【114-1申請總表】第8列之B欄至CN欄'!BR27</f>
        <v>0</v>
      </c>
      <c r="BS27" s="237">
        <f>'步驟1. 先填【114-1申請總表】第8列之B欄至CN欄'!BS27</f>
        <v>0</v>
      </c>
      <c r="BT27" s="237">
        <f>'步驟1. 先填【114-1申請總表】第8列之B欄至CN欄'!BT27</f>
        <v>0</v>
      </c>
      <c r="BU27" s="237">
        <f>'步驟1. 先填【114-1申請總表】第8列之B欄至CN欄'!BU27</f>
        <v>0</v>
      </c>
      <c r="BV27" s="237">
        <f>'步驟1. 先填【114-1申請總表】第8列之B欄至CN欄'!BV27</f>
        <v>0</v>
      </c>
      <c r="BW27" s="237" t="str">
        <f>'步驟1. 先填【114-1申請總表】第8列之B欄至CN欄'!BW27</f>
        <v xml:space="preserve">學科:
</v>
      </c>
      <c r="BX27" s="237" t="str">
        <f>'步驟1. 先填【114-1申請總表】第8列之B欄至CN欄'!BX27</f>
        <v xml:space="preserve">題型:
</v>
      </c>
      <c r="BY27" s="237">
        <f>'步驟1. 先填【114-1申請總表】第8列之B欄至CN欄'!BY27</f>
        <v>0</v>
      </c>
      <c r="BZ27" s="237" t="str">
        <f>'步驟1. 先填【114-1申請總表】第8列之B欄至CN欄'!BZ27</f>
        <v xml:space="preserve">學科:
</v>
      </c>
      <c r="CA27" s="237" t="str">
        <f>'步驟1. 先填【114-1申請總表】第8列之B欄至CN欄'!CA27</f>
        <v xml:space="preserve">題型:
</v>
      </c>
      <c r="CB27" s="237">
        <f>'步驟1. 先填【114-1申請總表】第8列之B欄至CN欄'!CB27</f>
        <v>0</v>
      </c>
      <c r="CC27" s="237" t="str">
        <f>'步驟1. 先填【114-1申請總表】第8列之B欄至CN欄'!CC27</f>
        <v>有無參加:</v>
      </c>
      <c r="CD27" s="237" t="str">
        <f>'步驟1. 先填【114-1申請總表】第8列之B欄至CN欄'!CD27</f>
        <v xml:space="preserve">社團或活動:
</v>
      </c>
      <c r="CE27" s="237">
        <f>'步驟1. 先填【114-1申請總表】第8列之B欄至CN欄'!CE27</f>
        <v>0</v>
      </c>
      <c r="CF27" s="237">
        <f>'步驟1. 先填【114-1申請總表】第8列之B欄至CN欄'!CF27</f>
        <v>0</v>
      </c>
      <c r="CG27" s="237">
        <f>'步驟1. 先填【114-1申請總表】第8列之B欄至CN欄'!CG27</f>
        <v>0</v>
      </c>
      <c r="CH27" s="237" t="str">
        <f>'步驟1. 先填【114-1申請總表】第8列之B欄至CN欄'!CH27</f>
        <v xml:space="preserve">無達到學習目標之原因:
</v>
      </c>
      <c r="CI27" s="237" t="str">
        <f>'步驟1. 先填【114-1申請總表】第8列之B欄至CN欄'!CI27</f>
        <v xml:space="preserve">改善方法:
</v>
      </c>
      <c r="CJ27" s="237" t="str">
        <f>'步驟1. 先填【114-1申請總表】第8列之B欄至CN欄'!CJ27</f>
        <v xml:space="preserve">最喜歡的課後休閒活動:
</v>
      </c>
      <c r="CK27" s="237" t="str">
        <f>'步驟1. 先填【114-1申請總表】第8列之B欄至CN欄'!CK27</f>
        <v xml:space="preserve">收穫:
</v>
      </c>
      <c r="CL27" s="237">
        <f>'步驟1. 先填【114-1申請總表】第8列之B欄至CN欄'!CL27</f>
        <v>0</v>
      </c>
      <c r="CM27" s="237">
        <f>'步驟1. 先填【114-1申請總表】第8列之B欄至CN欄'!CM27</f>
        <v>0</v>
      </c>
      <c r="CN27" s="237">
        <f>'步驟1. 先填【114-1申請總表】第8列之B欄至CN欄'!CN27</f>
        <v>0</v>
      </c>
      <c r="CO27" s="243">
        <f>'步驟1. 先填【114-1申請總表】第8列之B欄至CN欄'!CO27</f>
        <v>0</v>
      </c>
      <c r="CP27" s="243" t="str">
        <f>'步驟1. 先填【114-1申請總表】第8列之B欄至CN欄'!CP27</f>
        <v>7000021</v>
      </c>
      <c r="CQ27" s="243" t="str">
        <f>'步驟1. 先填【114-1申請總表】第8列之B欄至CN欄'!CQ27</f>
        <v/>
      </c>
      <c r="CR27" s="243" t="str">
        <f>'步驟1. 先填【114-1申請總表】第8列之B欄至CN欄'!CR27</f>
        <v/>
      </c>
      <c r="CS27" s="243">
        <f>'步驟1. 先填【114-1申請總表】第8列之B欄至CN欄'!CS27</f>
        <v>0</v>
      </c>
      <c r="CT27" s="243" t="str">
        <f>'步驟1. 先填【114-1申請總表】第8列之B欄至CN欄'!CT27</f>
        <v/>
      </c>
      <c r="CU27" s="243" t="str">
        <f>'步驟1. 先填【114-1申請總表】第8列之B欄至CN欄'!CU27</f>
        <v/>
      </c>
      <c r="CV27" s="243" t="str">
        <f>'步驟1. 先填【114-1申請總表】第8列之B欄至CN欄'!CV27</f>
        <v/>
      </c>
      <c r="CW27" s="243" t="str">
        <f>'步驟1. 先填【114-1申請總表】第8列之B欄至CN欄'!CW27</f>
        <v/>
      </c>
      <c r="CX27" s="243" t="str">
        <f>'步驟1. 先填【114-1申請總表】第8列之B欄至CN欄'!CX27</f>
        <v/>
      </c>
      <c r="CY27" s="243" t="str">
        <f>'步驟1. 先填【114-1申請總表】第8列之B欄至CN欄'!CY27</f>
        <v/>
      </c>
      <c r="CZ27" s="243" t="str">
        <f>'步驟1. 先填【114-1申請總表】第8列之B欄至CN欄'!CZ27</f>
        <v/>
      </c>
      <c r="DA27" s="243">
        <f>'步驟1. 先填【114-1申請總表】第8列之B欄至CN欄'!DA27</f>
        <v>0</v>
      </c>
      <c r="DB27" s="243">
        <f>'步驟1. 先填【114-1申請總表】第8列之B欄至CN欄'!DB27</f>
        <v>0</v>
      </c>
      <c r="DC27" s="243">
        <f>'步驟1. 先填【114-1申請總表】第8列之B欄至CN欄'!DC27</f>
        <v>0</v>
      </c>
      <c r="DD27" s="243">
        <f>'步驟1. 先填【114-1申請總表】第8列之B欄至CN欄'!DD27</f>
        <v>0</v>
      </c>
      <c r="DE27" s="243">
        <f>'步驟1. 先填【114-1申請總表】第8列之B欄至CN欄'!DE27</f>
        <v>0</v>
      </c>
      <c r="DF27" s="243">
        <f>'步驟1. 先填【114-1申請總表】第8列之B欄至CN欄'!DF27</f>
        <v>1</v>
      </c>
      <c r="DG27" s="243">
        <f>'步驟1. 先填【114-1申請總表】第8列之B欄至CN欄'!DG27</f>
        <v>0</v>
      </c>
      <c r="DH27" s="243">
        <f>'步驟1. 先填【114-1申請總表】第8列之B欄至CN欄'!DH27</f>
        <v>0</v>
      </c>
      <c r="DI27" s="243">
        <f>'步驟1. 先填【114-1申請總表】第8列之B欄至CN欄'!DI27</f>
        <v>0</v>
      </c>
      <c r="DJ27" s="243">
        <f>'步驟1. 先填【114-1申請總表】第8列之B欄至CN欄'!DJ27</f>
        <v>0</v>
      </c>
      <c r="DK27" s="243">
        <f>'步驟1. 先填【114-1申請總表】第8列之B欄至CN欄'!DK27</f>
        <v>0</v>
      </c>
      <c r="DL27" s="243">
        <f>'步驟1. 先填【114-1申請總表】第8列之B欄至CN欄'!DL27</f>
        <v>0</v>
      </c>
      <c r="DM27" s="243">
        <f>'步驟1. 先填【114-1申請總表】第8列之B欄至CN欄'!DM27</f>
        <v>0</v>
      </c>
      <c r="DN27" s="243">
        <f>'步驟1. 先填【114-1申請總表】第8列之B欄至CN欄'!DN27</f>
        <v>0</v>
      </c>
      <c r="DO27" s="266" t="str">
        <f t="shared" si="0"/>
        <v>身份別輸入錯誤</v>
      </c>
      <c r="DP27" s="266" t="str">
        <f t="shared" si="1"/>
        <v>身份別輸入錯誤</v>
      </c>
      <c r="DQ27" s="266" t="str">
        <f t="shared" si="2"/>
        <v>身份別輸入錯誤</v>
      </c>
      <c r="DR27" s="267">
        <v>0</v>
      </c>
      <c r="DS27" s="267"/>
      <c r="DT27" s="267"/>
      <c r="DU27" s="267"/>
      <c r="DV27" s="267"/>
      <c r="DW27" s="267"/>
      <c r="DX27" s="267"/>
      <c r="DY27" s="267"/>
      <c r="DZ27" s="267"/>
      <c r="EA27" s="267"/>
      <c r="EB27" s="267">
        <f t="shared" si="22"/>
        <v>0</v>
      </c>
      <c r="EC27" s="267"/>
      <c r="ED27" s="267"/>
      <c r="EE27" s="267"/>
      <c r="EF27" s="267"/>
      <c r="EG27" s="267"/>
      <c r="EH27" s="267"/>
      <c r="EI27" s="267"/>
      <c r="EJ27" s="267"/>
      <c r="EK27" s="267"/>
      <c r="EL27" s="267"/>
      <c r="EM27" s="267"/>
      <c r="EN27" s="267"/>
      <c r="EO27" s="267"/>
      <c r="EP27" s="267"/>
      <c r="EQ27" s="267"/>
      <c r="ER27" s="267"/>
      <c r="ES27" s="267"/>
      <c r="ET27" s="267"/>
      <c r="EU27" s="258"/>
      <c r="EV27" s="258"/>
      <c r="EW27" s="258"/>
      <c r="EX27" s="257" t="str">
        <f t="shared" si="3"/>
        <v>已提交</v>
      </c>
      <c r="EY27" s="257" t="str">
        <f t="shared" si="4"/>
        <v>已提交</v>
      </c>
      <c r="EZ27" s="257" t="str">
        <f t="shared" si="5"/>
        <v>已提交</v>
      </c>
      <c r="FA27" s="258" t="str">
        <f t="shared" si="6"/>
        <v>已提交</v>
      </c>
      <c r="FB27" s="258" t="str">
        <f t="shared" si="7"/>
        <v>已提交</v>
      </c>
      <c r="FC27" s="258" t="str">
        <f t="shared" si="8"/>
        <v>已提交</v>
      </c>
      <c r="FD27" s="258" t="str">
        <f t="shared" si="9"/>
        <v>已提交</v>
      </c>
      <c r="FE27" s="258" t="str">
        <f t="shared" si="10"/>
        <v>已提交</v>
      </c>
      <c r="FF27" s="258" t="str">
        <f t="shared" si="11"/>
        <v>已提交</v>
      </c>
      <c r="FG27" s="258" t="str">
        <f t="shared" si="12"/>
        <v>已提交</v>
      </c>
      <c r="FH27" s="258" t="str">
        <f t="shared" si="13"/>
        <v>已提交</v>
      </c>
      <c r="FI27" s="257" t="str">
        <f t="shared" si="14"/>
        <v>已提交</v>
      </c>
      <c r="FJ27" s="259" t="str">
        <f t="shared" si="15"/>
        <v>已提交</v>
      </c>
      <c r="FK27" s="258" t="str">
        <f t="shared" si="16"/>
        <v>已提交</v>
      </c>
      <c r="FL27" s="258" t="str">
        <f t="shared" si="17"/>
        <v>已提交</v>
      </c>
      <c r="FM27" s="258" t="str">
        <f t="shared" si="18"/>
        <v>已提交</v>
      </c>
      <c r="FN27" s="258"/>
      <c r="FO27" s="258"/>
      <c r="FP27" s="258"/>
      <c r="FQ27" s="258"/>
      <c r="FR27" s="258"/>
      <c r="FS27" s="258"/>
      <c r="FT27" s="258"/>
      <c r="FU27" s="258"/>
      <c r="FV27" s="258" t="str">
        <f t="shared" si="19"/>
        <v/>
      </c>
      <c r="FW27" s="258" t="str">
        <f t="shared" si="20"/>
        <v/>
      </c>
      <c r="FX27" s="258" t="str">
        <f t="shared" si="21"/>
        <v/>
      </c>
      <c r="FY27" s="258"/>
      <c r="FZ27" s="258"/>
      <c r="GA27" s="258"/>
      <c r="GB27" s="258"/>
      <c r="GC27" s="258"/>
      <c r="GD27" s="258"/>
      <c r="GE27" s="258"/>
      <c r="GF27" s="258"/>
      <c r="GG27" s="258"/>
      <c r="GH27" s="258"/>
      <c r="GI27" s="258"/>
      <c r="GJ27" s="258"/>
      <c r="GK27" s="258"/>
      <c r="GL27" s="258"/>
      <c r="GM27" s="258"/>
      <c r="GN27" s="258"/>
      <c r="GO27" s="258" t="s">
        <v>263</v>
      </c>
      <c r="GP27" s="258"/>
      <c r="GQ27" s="258"/>
      <c r="GR27" s="258"/>
      <c r="GS27" s="258"/>
    </row>
    <row r="28" spans="1:201" s="270" customFormat="1" ht="79.5" customHeight="1">
      <c r="A28" s="286" t="str">
        <f t="shared" si="23"/>
        <v>114學年度第二學期</v>
      </c>
      <c r="B28" s="237">
        <f>'步驟1. 先填【114-1申請總表】第8列之B欄至CN欄'!B28</f>
        <v>0</v>
      </c>
      <c r="C28" s="237">
        <f>'步驟1. 先填【114-1申請總表】第8列之B欄至CN欄'!C28</f>
        <v>0</v>
      </c>
      <c r="D28" s="237" t="str">
        <f>'步驟1. 先填【114-1申請總表】第8列之B欄至CN欄'!D28</f>
        <v>21</v>
      </c>
      <c r="E28" s="237">
        <f>'步驟1. 先填【114-1申請總表】第8列之B欄至CN欄'!E28</f>
        <v>0</v>
      </c>
      <c r="F28" s="237">
        <f>'步驟1. 先填【114-1申請總表】第8列之B欄至CN欄'!F28</f>
        <v>0</v>
      </c>
      <c r="G28" s="237">
        <f>'步驟1. 先填【114-1申請總表】第8列之B欄至CN欄'!G28</f>
        <v>0</v>
      </c>
      <c r="H28" s="237">
        <f>'步驟1. 先填【114-1申請總表】第8列之B欄至CN欄'!H28</f>
        <v>0</v>
      </c>
      <c r="I28" s="237">
        <f>'步驟1. 先填【114-1申請總表】第8列之B欄至CN欄'!I28</f>
        <v>0</v>
      </c>
      <c r="J28" s="237">
        <f>'步驟1. 先填【114-1申請總表】第8列之B欄至CN欄'!J28</f>
        <v>0</v>
      </c>
      <c r="K28" s="237">
        <f>'步驟1. 先填【114-1申請總表】第8列之B欄至CN欄'!K28</f>
        <v>0</v>
      </c>
      <c r="L28" s="237">
        <f>'步驟1. 先填【114-1申請總表】第8列之B欄至CN欄'!L28</f>
        <v>0</v>
      </c>
      <c r="M28" s="237">
        <f>'步驟1. 先填【114-1申請總表】第8列之B欄至CN欄'!M28</f>
        <v>0</v>
      </c>
      <c r="N28" s="237">
        <f>'步驟1. 先填【114-1申請總表】第8列之B欄至CN欄'!N28</f>
        <v>0</v>
      </c>
      <c r="O28" s="237" t="str">
        <f>'步驟1. 先填【114-1申請總表】第8列之B欄至CN欄'!O28</f>
        <v>XX縣XX鄉XX村XX鄰XX路XX號XX樓</v>
      </c>
      <c r="P28" s="237" t="str">
        <f>'步驟1. 先填【114-1申請總表】第8列之B欄至CN欄'!P28</f>
        <v>1.助學獎學金</v>
      </c>
      <c r="Q28" s="237">
        <f>'步驟1. 先填【114-1申請總表】第8列之B欄至CN欄'!Q28</f>
        <v>0</v>
      </c>
      <c r="R28" s="237">
        <f>'步驟1. 先填【114-1申請總表】第8列之B欄至CN欄'!R28</f>
        <v>0</v>
      </c>
      <c r="S28" s="237">
        <f>'步驟1. 先填【114-1申請總表】第8列之B欄至CN欄'!S28</f>
        <v>0</v>
      </c>
      <c r="T28" s="237">
        <f>'步驟1. 先填【114-1申請總表】第8列之B欄至CN欄'!T28</f>
        <v>0</v>
      </c>
      <c r="U28" s="237">
        <f>'步驟1. 先填【114-1申請總表】第8列之B欄至CN欄'!U28</f>
        <v>0</v>
      </c>
      <c r="V28" s="237">
        <f>'步驟1. 先填【114-1申請總表】第8列之B欄至CN欄'!V28</f>
        <v>0</v>
      </c>
      <c r="W28" s="237">
        <f>'步驟1. 先填【114-1申請總表】第8列之B欄至CN欄'!W28</f>
        <v>0</v>
      </c>
      <c r="X28" s="237">
        <f>'步驟1. 先填【114-1申請總表】第8列之B欄至CN欄'!X28</f>
        <v>0</v>
      </c>
      <c r="Y28" s="237">
        <f>'步驟1. 先填【114-1申請總表】第8列之B欄至CN欄'!Y28</f>
        <v>0</v>
      </c>
      <c r="Z28" s="237">
        <f>'步驟1. 先填【114-1申請總表】第8列之B欄至CN欄'!Z28</f>
        <v>0</v>
      </c>
      <c r="AA28" s="237">
        <f>'步驟1. 先填【114-1申請總表】第8列之B欄至CN欄'!AA28</f>
        <v>0</v>
      </c>
      <c r="AB28" s="237">
        <f>'步驟1. 先填【114-1申請總表】第8列之B欄至CN欄'!AB28</f>
        <v>0</v>
      </c>
      <c r="AC28" s="237">
        <f>'步驟1. 先填【114-1申請總表】第8列之B欄至CN欄'!AC28</f>
        <v>0</v>
      </c>
      <c r="AD28" s="237">
        <f>'步驟1. 先填【114-1申請總表】第8列之B欄至CN欄'!AD28</f>
        <v>0</v>
      </c>
      <c r="AE28" s="237">
        <f>'步驟1. 先填【114-1申請總表】第8列之B欄至CN欄'!AE28</f>
        <v>0</v>
      </c>
      <c r="AF28" s="237">
        <f>'步驟1. 先填【114-1申請總表】第8列之B欄至CN欄'!AF28</f>
        <v>0</v>
      </c>
      <c r="AG28" s="237">
        <f>'步驟1. 先填【114-1申請總表】第8列之B欄至CN欄'!AG28</f>
        <v>0</v>
      </c>
      <c r="AH28" s="237">
        <f>'步驟1. 先填【114-1申請總表】第8列之B欄至CN欄'!AH28</f>
        <v>0</v>
      </c>
      <c r="AI28" s="237">
        <f>'步驟1. 先填【114-1申請總表】第8列之B欄至CN欄'!AI28</f>
        <v>0</v>
      </c>
      <c r="AJ28" s="237">
        <f>'步驟1. 先填【114-1申請總表】第8列之B欄至CN欄'!AJ28</f>
        <v>0</v>
      </c>
      <c r="AK28" s="237">
        <f>'步驟1. 先填【114-1申請總表】第8列之B欄至CN欄'!AK28</f>
        <v>0</v>
      </c>
      <c r="AL28" s="237">
        <f>'步驟1. 先填【114-1申請總表】第8列之B欄至CN欄'!AL28</f>
        <v>0</v>
      </c>
      <c r="AM28" s="237">
        <f>'步驟1. 先填【114-1申請總表】第8列之B欄至CN欄'!AM28</f>
        <v>0</v>
      </c>
      <c r="AN28" s="237">
        <f>'步驟1. 先填【114-1申請總表】第8列之B欄至CN欄'!AN28</f>
        <v>0</v>
      </c>
      <c r="AO28" s="237">
        <f>'步驟1. 先填【114-1申請總表】第8列之B欄至CN欄'!AO28</f>
        <v>0</v>
      </c>
      <c r="AP28" s="237">
        <f>'步驟1. 先填【114-1申請總表】第8列之B欄至CN欄'!AP28</f>
        <v>0</v>
      </c>
      <c r="AQ28" s="237">
        <f>'步驟1. 先填【114-1申請總表】第8列之B欄至CN欄'!AQ28</f>
        <v>0</v>
      </c>
      <c r="AR28" s="237">
        <f>'步驟1. 先填【114-1申請總表】第8列之B欄至CN欄'!AR28</f>
        <v>0</v>
      </c>
      <c r="AS28" s="237">
        <f>'步驟1. 先填【114-1申請總表】第8列之B欄至CN欄'!AS28</f>
        <v>0</v>
      </c>
      <c r="AT28" s="237">
        <f>'步驟1. 先填【114-1申請總表】第8列之B欄至CN欄'!AT28</f>
        <v>0</v>
      </c>
      <c r="AU28" s="237">
        <f>'步驟1. 先填【114-1申請總表】第8列之B欄至CN欄'!AU28</f>
        <v>0</v>
      </c>
      <c r="AV28" s="237">
        <f>'步驟1. 先填【114-1申請總表】第8列之B欄至CN欄'!AV28</f>
        <v>0</v>
      </c>
      <c r="AW28" s="237">
        <f>'步驟1. 先填【114-1申請總表】第8列之B欄至CN欄'!AW28</f>
        <v>0</v>
      </c>
      <c r="AX28" s="237">
        <f>'步驟1. 先填【114-1申請總表】第8列之B欄至CN欄'!AX28</f>
        <v>0</v>
      </c>
      <c r="AY28" s="237">
        <f>'步驟1. 先填【114-1申請總表】第8列之B欄至CN欄'!AY28</f>
        <v>0</v>
      </c>
      <c r="AZ28" s="237">
        <f>'步驟1. 先填【114-1申請總表】第8列之B欄至CN欄'!AZ28</f>
        <v>0</v>
      </c>
      <c r="BA28" s="237">
        <f>'步驟1. 先填【114-1申請總表】第8列之B欄至CN欄'!BA28</f>
        <v>0</v>
      </c>
      <c r="BB28" s="237">
        <f>'步驟1. 先填【114-1申請總表】第8列之B欄至CN欄'!BB28</f>
        <v>0</v>
      </c>
      <c r="BC28" s="237">
        <f>'步驟1. 先填【114-1申請總表】第8列之B欄至CN欄'!BC28</f>
        <v>0</v>
      </c>
      <c r="BD28" s="237">
        <f>'步驟1. 先填【114-1申請總表】第8列之B欄至CN欄'!BD28</f>
        <v>0</v>
      </c>
      <c r="BE28" s="237">
        <f>'步驟1. 先填【114-1申請總表】第8列之B欄至CN欄'!BE28</f>
        <v>0</v>
      </c>
      <c r="BF28" s="237">
        <f>'步驟1. 先填【114-1申請總表】第8列之B欄至CN欄'!BF28</f>
        <v>0</v>
      </c>
      <c r="BG28" s="237">
        <f>'步驟1. 先填【114-1申請總表】第8列之B欄至CN欄'!BG28</f>
        <v>0</v>
      </c>
      <c r="BH28" s="237">
        <f>'步驟1. 先填【114-1申請總表】第8列之B欄至CN欄'!BH28</f>
        <v>0</v>
      </c>
      <c r="BI28" s="237">
        <f>'步驟1. 先填【114-1申請總表】第8列之B欄至CN欄'!BI28</f>
        <v>0</v>
      </c>
      <c r="BJ28" s="237">
        <f>'步驟1. 先填【114-1申請總表】第8列之B欄至CN欄'!BJ28</f>
        <v>0</v>
      </c>
      <c r="BK28" s="237">
        <f>'步驟1. 先填【114-1申請總表】第8列之B欄至CN欄'!BK28</f>
        <v>0</v>
      </c>
      <c r="BL28" s="237">
        <f>'步驟1. 先填【114-1申請總表】第8列之B欄至CN欄'!BL28</f>
        <v>0</v>
      </c>
      <c r="BM28" s="237">
        <f>'步驟1. 先填【114-1申請總表】第8列之B欄至CN欄'!BM28</f>
        <v>0</v>
      </c>
      <c r="BN28" s="237">
        <f>'步驟1. 先填【114-1申請總表】第8列之B欄至CN欄'!BN28</f>
        <v>0</v>
      </c>
      <c r="BO28" s="237">
        <f>'步驟1. 先填【114-1申請總表】第8列之B欄至CN欄'!BO28</f>
        <v>0</v>
      </c>
      <c r="BP28" s="237">
        <f>'步驟1. 先填【114-1申請總表】第8列之B欄至CN欄'!BP28</f>
        <v>0</v>
      </c>
      <c r="BQ28" s="237">
        <f>'步驟1. 先填【114-1申請總表】第8列之B欄至CN欄'!BQ28</f>
        <v>0</v>
      </c>
      <c r="BR28" s="237">
        <f>'步驟1. 先填【114-1申請總表】第8列之B欄至CN欄'!BR28</f>
        <v>0</v>
      </c>
      <c r="BS28" s="237">
        <f>'步驟1. 先填【114-1申請總表】第8列之B欄至CN欄'!BS28</f>
        <v>0</v>
      </c>
      <c r="BT28" s="237">
        <f>'步驟1. 先填【114-1申請總表】第8列之B欄至CN欄'!BT28</f>
        <v>0</v>
      </c>
      <c r="BU28" s="237">
        <f>'步驟1. 先填【114-1申請總表】第8列之B欄至CN欄'!BU28</f>
        <v>0</v>
      </c>
      <c r="BV28" s="237">
        <f>'步驟1. 先填【114-1申請總表】第8列之B欄至CN欄'!BV28</f>
        <v>0</v>
      </c>
      <c r="BW28" s="237" t="str">
        <f>'步驟1. 先填【114-1申請總表】第8列之B欄至CN欄'!BW28</f>
        <v xml:space="preserve">學科:
</v>
      </c>
      <c r="BX28" s="237" t="str">
        <f>'步驟1. 先填【114-1申請總表】第8列之B欄至CN欄'!BX28</f>
        <v xml:space="preserve">題型:
</v>
      </c>
      <c r="BY28" s="237">
        <f>'步驟1. 先填【114-1申請總表】第8列之B欄至CN欄'!BY28</f>
        <v>0</v>
      </c>
      <c r="BZ28" s="237" t="str">
        <f>'步驟1. 先填【114-1申請總表】第8列之B欄至CN欄'!BZ28</f>
        <v xml:space="preserve">學科:
</v>
      </c>
      <c r="CA28" s="237" t="str">
        <f>'步驟1. 先填【114-1申請總表】第8列之B欄至CN欄'!CA28</f>
        <v xml:space="preserve">題型:
</v>
      </c>
      <c r="CB28" s="237">
        <f>'步驟1. 先填【114-1申請總表】第8列之B欄至CN欄'!CB28</f>
        <v>0</v>
      </c>
      <c r="CC28" s="237" t="str">
        <f>'步驟1. 先填【114-1申請總表】第8列之B欄至CN欄'!CC28</f>
        <v>有無參加:</v>
      </c>
      <c r="CD28" s="237" t="str">
        <f>'步驟1. 先填【114-1申請總表】第8列之B欄至CN欄'!CD28</f>
        <v xml:space="preserve">社團或活動:
</v>
      </c>
      <c r="CE28" s="237">
        <f>'步驟1. 先填【114-1申請總表】第8列之B欄至CN欄'!CE28</f>
        <v>0</v>
      </c>
      <c r="CF28" s="237">
        <f>'步驟1. 先填【114-1申請總表】第8列之B欄至CN欄'!CF28</f>
        <v>0</v>
      </c>
      <c r="CG28" s="237">
        <f>'步驟1. 先填【114-1申請總表】第8列之B欄至CN欄'!CG28</f>
        <v>0</v>
      </c>
      <c r="CH28" s="237" t="str">
        <f>'步驟1. 先填【114-1申請總表】第8列之B欄至CN欄'!CH28</f>
        <v xml:space="preserve">無達到學習目標之原因:
</v>
      </c>
      <c r="CI28" s="237" t="str">
        <f>'步驟1. 先填【114-1申請總表】第8列之B欄至CN欄'!CI28</f>
        <v xml:space="preserve">改善方法:
</v>
      </c>
      <c r="CJ28" s="237" t="str">
        <f>'步驟1. 先填【114-1申請總表】第8列之B欄至CN欄'!CJ28</f>
        <v xml:space="preserve">最喜歡的課後休閒活動:
</v>
      </c>
      <c r="CK28" s="237" t="str">
        <f>'步驟1. 先填【114-1申請總表】第8列之B欄至CN欄'!CK28</f>
        <v xml:space="preserve">收穫:
</v>
      </c>
      <c r="CL28" s="237">
        <f>'步驟1. 先填【114-1申請總表】第8列之B欄至CN欄'!CL28</f>
        <v>0</v>
      </c>
      <c r="CM28" s="237">
        <f>'步驟1. 先填【114-1申請總表】第8列之B欄至CN欄'!CM28</f>
        <v>0</v>
      </c>
      <c r="CN28" s="237">
        <f>'步驟1. 先填【114-1申請總表】第8列之B欄至CN欄'!CN28</f>
        <v>0</v>
      </c>
      <c r="CO28" s="243">
        <f>'步驟1. 先填【114-1申請總表】第8列之B欄至CN欄'!CO28</f>
        <v>0</v>
      </c>
      <c r="CP28" s="243" t="str">
        <f>'步驟1. 先填【114-1申請總表】第8列之B欄至CN欄'!CP28</f>
        <v>7000021</v>
      </c>
      <c r="CQ28" s="243" t="str">
        <f>'步驟1. 先填【114-1申請總表】第8列之B欄至CN欄'!CQ28</f>
        <v/>
      </c>
      <c r="CR28" s="243" t="str">
        <f>'步驟1. 先填【114-1申請總表】第8列之B欄至CN欄'!CR28</f>
        <v/>
      </c>
      <c r="CS28" s="243">
        <f>'步驟1. 先填【114-1申請總表】第8列之B欄至CN欄'!CS28</f>
        <v>0</v>
      </c>
      <c r="CT28" s="243" t="str">
        <f>'步驟1. 先填【114-1申請總表】第8列之B欄至CN欄'!CT28</f>
        <v/>
      </c>
      <c r="CU28" s="243" t="str">
        <f>'步驟1. 先填【114-1申請總表】第8列之B欄至CN欄'!CU28</f>
        <v/>
      </c>
      <c r="CV28" s="243" t="str">
        <f>'步驟1. 先填【114-1申請總表】第8列之B欄至CN欄'!CV28</f>
        <v/>
      </c>
      <c r="CW28" s="243" t="str">
        <f>'步驟1. 先填【114-1申請總表】第8列之B欄至CN欄'!CW28</f>
        <v/>
      </c>
      <c r="CX28" s="243" t="str">
        <f>'步驟1. 先填【114-1申請總表】第8列之B欄至CN欄'!CX28</f>
        <v/>
      </c>
      <c r="CY28" s="243" t="str">
        <f>'步驟1. 先填【114-1申請總表】第8列之B欄至CN欄'!CY28</f>
        <v/>
      </c>
      <c r="CZ28" s="243" t="str">
        <f>'步驟1. 先填【114-1申請總表】第8列之B欄至CN欄'!CZ28</f>
        <v/>
      </c>
      <c r="DA28" s="243">
        <f>'步驟1. 先填【114-1申請總表】第8列之B欄至CN欄'!DA28</f>
        <v>0</v>
      </c>
      <c r="DB28" s="243">
        <f>'步驟1. 先填【114-1申請總表】第8列之B欄至CN欄'!DB28</f>
        <v>0</v>
      </c>
      <c r="DC28" s="243">
        <f>'步驟1. 先填【114-1申請總表】第8列之B欄至CN欄'!DC28</f>
        <v>0</v>
      </c>
      <c r="DD28" s="243">
        <f>'步驟1. 先填【114-1申請總表】第8列之B欄至CN欄'!DD28</f>
        <v>0</v>
      </c>
      <c r="DE28" s="243">
        <f>'步驟1. 先填【114-1申請總表】第8列之B欄至CN欄'!DE28</f>
        <v>0</v>
      </c>
      <c r="DF28" s="243">
        <f>'步驟1. 先填【114-1申請總表】第8列之B欄至CN欄'!DF28</f>
        <v>1</v>
      </c>
      <c r="DG28" s="243">
        <f>'步驟1. 先填【114-1申請總表】第8列之B欄至CN欄'!DG28</f>
        <v>0</v>
      </c>
      <c r="DH28" s="243">
        <f>'步驟1. 先填【114-1申請總表】第8列之B欄至CN欄'!DH28</f>
        <v>0</v>
      </c>
      <c r="DI28" s="243">
        <f>'步驟1. 先填【114-1申請總表】第8列之B欄至CN欄'!DI28</f>
        <v>0</v>
      </c>
      <c r="DJ28" s="243">
        <f>'步驟1. 先填【114-1申請總表】第8列之B欄至CN欄'!DJ28</f>
        <v>0</v>
      </c>
      <c r="DK28" s="243">
        <f>'步驟1. 先填【114-1申請總表】第8列之B欄至CN欄'!DK28</f>
        <v>0</v>
      </c>
      <c r="DL28" s="243">
        <f>'步驟1. 先填【114-1申請總表】第8列之B欄至CN欄'!DL28</f>
        <v>0</v>
      </c>
      <c r="DM28" s="243">
        <f>'步驟1. 先填【114-1申請總表】第8列之B欄至CN欄'!DM28</f>
        <v>0</v>
      </c>
      <c r="DN28" s="243">
        <f>'步驟1. 先填【114-1申請總表】第8列之B欄至CN欄'!DN28</f>
        <v>0</v>
      </c>
      <c r="DO28" s="266" t="str">
        <f t="shared" si="0"/>
        <v>身份別輸入錯誤</v>
      </c>
      <c r="DP28" s="266" t="str">
        <f t="shared" si="1"/>
        <v>身份別輸入錯誤</v>
      </c>
      <c r="DQ28" s="266" t="str">
        <f t="shared" si="2"/>
        <v>身份別輸入錯誤</v>
      </c>
      <c r="DR28" s="267">
        <v>0</v>
      </c>
      <c r="DS28" s="267"/>
      <c r="DT28" s="267"/>
      <c r="DU28" s="267"/>
      <c r="DV28" s="267"/>
      <c r="DW28" s="267"/>
      <c r="DX28" s="267"/>
      <c r="DY28" s="267"/>
      <c r="DZ28" s="267"/>
      <c r="EA28" s="267"/>
      <c r="EB28" s="267">
        <f t="shared" si="22"/>
        <v>0</v>
      </c>
      <c r="EC28" s="267"/>
      <c r="ED28" s="267"/>
      <c r="EE28" s="267"/>
      <c r="EF28" s="267"/>
      <c r="EG28" s="267"/>
      <c r="EH28" s="267"/>
      <c r="EI28" s="267"/>
      <c r="EJ28" s="267"/>
      <c r="EK28" s="267"/>
      <c r="EL28" s="267"/>
      <c r="EM28" s="267"/>
      <c r="EN28" s="267"/>
      <c r="EO28" s="267"/>
      <c r="EP28" s="267"/>
      <c r="EQ28" s="267"/>
      <c r="ER28" s="267"/>
      <c r="ES28" s="267"/>
      <c r="ET28" s="267"/>
      <c r="EU28" s="258"/>
      <c r="EV28" s="258"/>
      <c r="EW28" s="258"/>
      <c r="EX28" s="257" t="str">
        <f t="shared" si="3"/>
        <v>已提交</v>
      </c>
      <c r="EY28" s="257" t="str">
        <f t="shared" si="4"/>
        <v>已提交</v>
      </c>
      <c r="EZ28" s="257" t="str">
        <f t="shared" si="5"/>
        <v>已提交</v>
      </c>
      <c r="FA28" s="258" t="str">
        <f t="shared" si="6"/>
        <v>已提交</v>
      </c>
      <c r="FB28" s="258" t="str">
        <f t="shared" si="7"/>
        <v>已提交</v>
      </c>
      <c r="FC28" s="258" t="str">
        <f t="shared" si="8"/>
        <v>已提交</v>
      </c>
      <c r="FD28" s="258" t="str">
        <f t="shared" si="9"/>
        <v>已提交</v>
      </c>
      <c r="FE28" s="258" t="str">
        <f t="shared" si="10"/>
        <v>已提交</v>
      </c>
      <c r="FF28" s="258" t="str">
        <f t="shared" si="11"/>
        <v>已提交</v>
      </c>
      <c r="FG28" s="258" t="str">
        <f t="shared" si="12"/>
        <v>已提交</v>
      </c>
      <c r="FH28" s="258" t="str">
        <f t="shared" si="13"/>
        <v>已提交</v>
      </c>
      <c r="FI28" s="257" t="str">
        <f t="shared" si="14"/>
        <v>已提交</v>
      </c>
      <c r="FJ28" s="259" t="str">
        <f t="shared" si="15"/>
        <v>已提交</v>
      </c>
      <c r="FK28" s="258" t="str">
        <f t="shared" si="16"/>
        <v>已提交</v>
      </c>
      <c r="FL28" s="258" t="str">
        <f t="shared" si="17"/>
        <v>已提交</v>
      </c>
      <c r="FM28" s="258" t="str">
        <f t="shared" si="18"/>
        <v>已提交</v>
      </c>
      <c r="FN28" s="258"/>
      <c r="FO28" s="258"/>
      <c r="FP28" s="258"/>
      <c r="FQ28" s="258"/>
      <c r="FR28" s="258"/>
      <c r="FS28" s="258"/>
      <c r="FT28" s="258"/>
      <c r="FU28" s="258"/>
      <c r="FV28" s="258" t="str">
        <f t="shared" si="19"/>
        <v/>
      </c>
      <c r="FW28" s="258" t="str">
        <f t="shared" si="20"/>
        <v/>
      </c>
      <c r="FX28" s="258" t="str">
        <f t="shared" si="21"/>
        <v/>
      </c>
      <c r="FY28" s="258"/>
      <c r="FZ28" s="258"/>
      <c r="GA28" s="258"/>
      <c r="GB28" s="258"/>
      <c r="GC28" s="258"/>
      <c r="GD28" s="258"/>
      <c r="GE28" s="258"/>
      <c r="GF28" s="258"/>
      <c r="GG28" s="258"/>
      <c r="GH28" s="258"/>
      <c r="GI28" s="258"/>
      <c r="GJ28" s="258"/>
      <c r="GK28" s="258"/>
      <c r="GL28" s="258"/>
      <c r="GM28" s="258"/>
      <c r="GN28" s="258"/>
      <c r="GO28" s="258" t="s">
        <v>263</v>
      </c>
      <c r="GP28" s="258"/>
      <c r="GQ28" s="258"/>
      <c r="GR28" s="258"/>
      <c r="GS28" s="258"/>
    </row>
    <row r="29" spans="1:201" s="270" customFormat="1" ht="79.5" customHeight="1">
      <c r="A29" s="286" t="str">
        <f t="shared" si="23"/>
        <v>114學年度第二學期</v>
      </c>
      <c r="B29" s="237">
        <f>'步驟1. 先填【114-1申請總表】第8列之B欄至CN欄'!B29</f>
        <v>0</v>
      </c>
      <c r="C29" s="237">
        <f>'步驟1. 先填【114-1申請總表】第8列之B欄至CN欄'!C29</f>
        <v>0</v>
      </c>
      <c r="D29" s="237" t="str">
        <f>'步驟1. 先填【114-1申請總表】第8列之B欄至CN欄'!D29</f>
        <v>22</v>
      </c>
      <c r="E29" s="237">
        <f>'步驟1. 先填【114-1申請總表】第8列之B欄至CN欄'!E29</f>
        <v>0</v>
      </c>
      <c r="F29" s="237">
        <f>'步驟1. 先填【114-1申請總表】第8列之B欄至CN欄'!F29</f>
        <v>0</v>
      </c>
      <c r="G29" s="237">
        <f>'步驟1. 先填【114-1申請總表】第8列之B欄至CN欄'!G29</f>
        <v>0</v>
      </c>
      <c r="H29" s="237">
        <f>'步驟1. 先填【114-1申請總表】第8列之B欄至CN欄'!H29</f>
        <v>0</v>
      </c>
      <c r="I29" s="237">
        <f>'步驟1. 先填【114-1申請總表】第8列之B欄至CN欄'!I29</f>
        <v>0</v>
      </c>
      <c r="J29" s="237">
        <f>'步驟1. 先填【114-1申請總表】第8列之B欄至CN欄'!J29</f>
        <v>0</v>
      </c>
      <c r="K29" s="237">
        <f>'步驟1. 先填【114-1申請總表】第8列之B欄至CN欄'!K29</f>
        <v>0</v>
      </c>
      <c r="L29" s="237">
        <f>'步驟1. 先填【114-1申請總表】第8列之B欄至CN欄'!L29</f>
        <v>0</v>
      </c>
      <c r="M29" s="237">
        <f>'步驟1. 先填【114-1申請總表】第8列之B欄至CN欄'!M29</f>
        <v>0</v>
      </c>
      <c r="N29" s="237">
        <f>'步驟1. 先填【114-1申請總表】第8列之B欄至CN欄'!N29</f>
        <v>0</v>
      </c>
      <c r="O29" s="237" t="str">
        <f>'步驟1. 先填【114-1申請總表】第8列之B欄至CN欄'!O29</f>
        <v>XX縣XX鄉XX村XX鄰XX路XX號XX樓</v>
      </c>
      <c r="P29" s="237" t="str">
        <f>'步驟1. 先填【114-1申請總表】第8列之B欄至CN欄'!P29</f>
        <v>1.助學獎學金</v>
      </c>
      <c r="Q29" s="237">
        <f>'步驟1. 先填【114-1申請總表】第8列之B欄至CN欄'!Q29</f>
        <v>0</v>
      </c>
      <c r="R29" s="237">
        <f>'步驟1. 先填【114-1申請總表】第8列之B欄至CN欄'!R29</f>
        <v>0</v>
      </c>
      <c r="S29" s="237">
        <f>'步驟1. 先填【114-1申請總表】第8列之B欄至CN欄'!S29</f>
        <v>0</v>
      </c>
      <c r="T29" s="237">
        <f>'步驟1. 先填【114-1申請總表】第8列之B欄至CN欄'!T29</f>
        <v>0</v>
      </c>
      <c r="U29" s="237">
        <f>'步驟1. 先填【114-1申請總表】第8列之B欄至CN欄'!U29</f>
        <v>0</v>
      </c>
      <c r="V29" s="237">
        <f>'步驟1. 先填【114-1申請總表】第8列之B欄至CN欄'!V29</f>
        <v>0</v>
      </c>
      <c r="W29" s="237">
        <f>'步驟1. 先填【114-1申請總表】第8列之B欄至CN欄'!W29</f>
        <v>0</v>
      </c>
      <c r="X29" s="237">
        <f>'步驟1. 先填【114-1申請總表】第8列之B欄至CN欄'!X29</f>
        <v>0</v>
      </c>
      <c r="Y29" s="237">
        <f>'步驟1. 先填【114-1申請總表】第8列之B欄至CN欄'!Y29</f>
        <v>0</v>
      </c>
      <c r="Z29" s="237">
        <f>'步驟1. 先填【114-1申請總表】第8列之B欄至CN欄'!Z29</f>
        <v>0</v>
      </c>
      <c r="AA29" s="237">
        <f>'步驟1. 先填【114-1申請總表】第8列之B欄至CN欄'!AA29</f>
        <v>0</v>
      </c>
      <c r="AB29" s="237">
        <f>'步驟1. 先填【114-1申請總表】第8列之B欄至CN欄'!AB29</f>
        <v>0</v>
      </c>
      <c r="AC29" s="237">
        <f>'步驟1. 先填【114-1申請總表】第8列之B欄至CN欄'!AC29</f>
        <v>0</v>
      </c>
      <c r="AD29" s="237">
        <f>'步驟1. 先填【114-1申請總表】第8列之B欄至CN欄'!AD29</f>
        <v>0</v>
      </c>
      <c r="AE29" s="237">
        <f>'步驟1. 先填【114-1申請總表】第8列之B欄至CN欄'!AE29</f>
        <v>0</v>
      </c>
      <c r="AF29" s="237">
        <f>'步驟1. 先填【114-1申請總表】第8列之B欄至CN欄'!AF29</f>
        <v>0</v>
      </c>
      <c r="AG29" s="237">
        <f>'步驟1. 先填【114-1申請總表】第8列之B欄至CN欄'!AG29</f>
        <v>0</v>
      </c>
      <c r="AH29" s="237">
        <f>'步驟1. 先填【114-1申請總表】第8列之B欄至CN欄'!AH29</f>
        <v>0</v>
      </c>
      <c r="AI29" s="237">
        <f>'步驟1. 先填【114-1申請總表】第8列之B欄至CN欄'!AI29</f>
        <v>0</v>
      </c>
      <c r="AJ29" s="237">
        <f>'步驟1. 先填【114-1申請總表】第8列之B欄至CN欄'!AJ29</f>
        <v>0</v>
      </c>
      <c r="AK29" s="237">
        <f>'步驟1. 先填【114-1申請總表】第8列之B欄至CN欄'!AK29</f>
        <v>0</v>
      </c>
      <c r="AL29" s="237">
        <f>'步驟1. 先填【114-1申請總表】第8列之B欄至CN欄'!AL29</f>
        <v>0</v>
      </c>
      <c r="AM29" s="237">
        <f>'步驟1. 先填【114-1申請總表】第8列之B欄至CN欄'!AM29</f>
        <v>0</v>
      </c>
      <c r="AN29" s="237">
        <f>'步驟1. 先填【114-1申請總表】第8列之B欄至CN欄'!AN29</f>
        <v>0</v>
      </c>
      <c r="AO29" s="237">
        <f>'步驟1. 先填【114-1申請總表】第8列之B欄至CN欄'!AO29</f>
        <v>0</v>
      </c>
      <c r="AP29" s="237">
        <f>'步驟1. 先填【114-1申請總表】第8列之B欄至CN欄'!AP29</f>
        <v>0</v>
      </c>
      <c r="AQ29" s="237">
        <f>'步驟1. 先填【114-1申請總表】第8列之B欄至CN欄'!AQ29</f>
        <v>0</v>
      </c>
      <c r="AR29" s="237">
        <f>'步驟1. 先填【114-1申請總表】第8列之B欄至CN欄'!AR29</f>
        <v>0</v>
      </c>
      <c r="AS29" s="237">
        <f>'步驟1. 先填【114-1申請總表】第8列之B欄至CN欄'!AS29</f>
        <v>0</v>
      </c>
      <c r="AT29" s="237">
        <f>'步驟1. 先填【114-1申請總表】第8列之B欄至CN欄'!AT29</f>
        <v>0</v>
      </c>
      <c r="AU29" s="237">
        <f>'步驟1. 先填【114-1申請總表】第8列之B欄至CN欄'!AU29</f>
        <v>0</v>
      </c>
      <c r="AV29" s="237">
        <f>'步驟1. 先填【114-1申請總表】第8列之B欄至CN欄'!AV29</f>
        <v>0</v>
      </c>
      <c r="AW29" s="237">
        <f>'步驟1. 先填【114-1申請總表】第8列之B欄至CN欄'!AW29</f>
        <v>0</v>
      </c>
      <c r="AX29" s="237">
        <f>'步驟1. 先填【114-1申請總表】第8列之B欄至CN欄'!AX29</f>
        <v>0</v>
      </c>
      <c r="AY29" s="237">
        <f>'步驟1. 先填【114-1申請總表】第8列之B欄至CN欄'!AY29</f>
        <v>0</v>
      </c>
      <c r="AZ29" s="237">
        <f>'步驟1. 先填【114-1申請總表】第8列之B欄至CN欄'!AZ29</f>
        <v>0</v>
      </c>
      <c r="BA29" s="237">
        <f>'步驟1. 先填【114-1申請總表】第8列之B欄至CN欄'!BA29</f>
        <v>0</v>
      </c>
      <c r="BB29" s="237">
        <f>'步驟1. 先填【114-1申請總表】第8列之B欄至CN欄'!BB29</f>
        <v>0</v>
      </c>
      <c r="BC29" s="237">
        <f>'步驟1. 先填【114-1申請總表】第8列之B欄至CN欄'!BC29</f>
        <v>0</v>
      </c>
      <c r="BD29" s="237">
        <f>'步驟1. 先填【114-1申請總表】第8列之B欄至CN欄'!BD29</f>
        <v>0</v>
      </c>
      <c r="BE29" s="237">
        <f>'步驟1. 先填【114-1申請總表】第8列之B欄至CN欄'!BE29</f>
        <v>0</v>
      </c>
      <c r="BF29" s="237">
        <f>'步驟1. 先填【114-1申請總表】第8列之B欄至CN欄'!BF29</f>
        <v>0</v>
      </c>
      <c r="BG29" s="237">
        <f>'步驟1. 先填【114-1申請總表】第8列之B欄至CN欄'!BG29</f>
        <v>0</v>
      </c>
      <c r="BH29" s="237">
        <f>'步驟1. 先填【114-1申請總表】第8列之B欄至CN欄'!BH29</f>
        <v>0</v>
      </c>
      <c r="BI29" s="237">
        <f>'步驟1. 先填【114-1申請總表】第8列之B欄至CN欄'!BI29</f>
        <v>0</v>
      </c>
      <c r="BJ29" s="237">
        <f>'步驟1. 先填【114-1申請總表】第8列之B欄至CN欄'!BJ29</f>
        <v>0</v>
      </c>
      <c r="BK29" s="237">
        <f>'步驟1. 先填【114-1申請總表】第8列之B欄至CN欄'!BK29</f>
        <v>0</v>
      </c>
      <c r="BL29" s="237">
        <f>'步驟1. 先填【114-1申請總表】第8列之B欄至CN欄'!BL29</f>
        <v>0</v>
      </c>
      <c r="BM29" s="237">
        <f>'步驟1. 先填【114-1申請總表】第8列之B欄至CN欄'!BM29</f>
        <v>0</v>
      </c>
      <c r="BN29" s="237">
        <f>'步驟1. 先填【114-1申請總表】第8列之B欄至CN欄'!BN29</f>
        <v>0</v>
      </c>
      <c r="BO29" s="237">
        <f>'步驟1. 先填【114-1申請總表】第8列之B欄至CN欄'!BO29</f>
        <v>0</v>
      </c>
      <c r="BP29" s="237">
        <f>'步驟1. 先填【114-1申請總表】第8列之B欄至CN欄'!BP29</f>
        <v>0</v>
      </c>
      <c r="BQ29" s="237">
        <f>'步驟1. 先填【114-1申請總表】第8列之B欄至CN欄'!BQ29</f>
        <v>0</v>
      </c>
      <c r="BR29" s="237">
        <f>'步驟1. 先填【114-1申請總表】第8列之B欄至CN欄'!BR29</f>
        <v>0</v>
      </c>
      <c r="BS29" s="237">
        <f>'步驟1. 先填【114-1申請總表】第8列之B欄至CN欄'!BS29</f>
        <v>0</v>
      </c>
      <c r="BT29" s="237">
        <f>'步驟1. 先填【114-1申請總表】第8列之B欄至CN欄'!BT29</f>
        <v>0</v>
      </c>
      <c r="BU29" s="237">
        <f>'步驟1. 先填【114-1申請總表】第8列之B欄至CN欄'!BU29</f>
        <v>0</v>
      </c>
      <c r="BV29" s="237">
        <f>'步驟1. 先填【114-1申請總表】第8列之B欄至CN欄'!BV29</f>
        <v>0</v>
      </c>
      <c r="BW29" s="237" t="str">
        <f>'步驟1. 先填【114-1申請總表】第8列之B欄至CN欄'!BW29</f>
        <v xml:space="preserve">學科:
</v>
      </c>
      <c r="BX29" s="237" t="str">
        <f>'步驟1. 先填【114-1申請總表】第8列之B欄至CN欄'!BX29</f>
        <v xml:space="preserve">題型:
</v>
      </c>
      <c r="BY29" s="237">
        <f>'步驟1. 先填【114-1申請總表】第8列之B欄至CN欄'!BY29</f>
        <v>0</v>
      </c>
      <c r="BZ29" s="237" t="str">
        <f>'步驟1. 先填【114-1申請總表】第8列之B欄至CN欄'!BZ29</f>
        <v xml:space="preserve">學科:
</v>
      </c>
      <c r="CA29" s="237" t="str">
        <f>'步驟1. 先填【114-1申請總表】第8列之B欄至CN欄'!CA29</f>
        <v xml:space="preserve">題型:
</v>
      </c>
      <c r="CB29" s="237">
        <f>'步驟1. 先填【114-1申請總表】第8列之B欄至CN欄'!CB29</f>
        <v>0</v>
      </c>
      <c r="CC29" s="237" t="str">
        <f>'步驟1. 先填【114-1申請總表】第8列之B欄至CN欄'!CC29</f>
        <v>有無參加:</v>
      </c>
      <c r="CD29" s="237" t="str">
        <f>'步驟1. 先填【114-1申請總表】第8列之B欄至CN欄'!CD29</f>
        <v xml:space="preserve">社團或活動:
</v>
      </c>
      <c r="CE29" s="237">
        <f>'步驟1. 先填【114-1申請總表】第8列之B欄至CN欄'!CE29</f>
        <v>0</v>
      </c>
      <c r="CF29" s="237">
        <f>'步驟1. 先填【114-1申請總表】第8列之B欄至CN欄'!CF29</f>
        <v>0</v>
      </c>
      <c r="CG29" s="237">
        <f>'步驟1. 先填【114-1申請總表】第8列之B欄至CN欄'!CG29</f>
        <v>0</v>
      </c>
      <c r="CH29" s="237" t="str">
        <f>'步驟1. 先填【114-1申請總表】第8列之B欄至CN欄'!CH29</f>
        <v xml:space="preserve">無達到學習目標之原因:
</v>
      </c>
      <c r="CI29" s="237" t="str">
        <f>'步驟1. 先填【114-1申請總表】第8列之B欄至CN欄'!CI29</f>
        <v xml:space="preserve">改善方法:
</v>
      </c>
      <c r="CJ29" s="237" t="str">
        <f>'步驟1. 先填【114-1申請總表】第8列之B欄至CN欄'!CJ29</f>
        <v xml:space="preserve">最喜歡的課後休閒活動:
</v>
      </c>
      <c r="CK29" s="237" t="str">
        <f>'步驟1. 先填【114-1申請總表】第8列之B欄至CN欄'!CK29</f>
        <v xml:space="preserve">收穫:
</v>
      </c>
      <c r="CL29" s="237">
        <f>'步驟1. 先填【114-1申請總表】第8列之B欄至CN欄'!CL29</f>
        <v>0</v>
      </c>
      <c r="CM29" s="237">
        <f>'步驟1. 先填【114-1申請總表】第8列之B欄至CN欄'!CM29</f>
        <v>0</v>
      </c>
      <c r="CN29" s="237">
        <f>'步驟1. 先填【114-1申請總表】第8列之B欄至CN欄'!CN29</f>
        <v>0</v>
      </c>
      <c r="CO29" s="243">
        <f>'步驟1. 先填【114-1申請總表】第8列之B欄至CN欄'!CO29</f>
        <v>0</v>
      </c>
      <c r="CP29" s="243" t="str">
        <f>'步驟1. 先填【114-1申請總表】第8列之B欄至CN欄'!CP29</f>
        <v>7000021</v>
      </c>
      <c r="CQ29" s="243" t="str">
        <f>'步驟1. 先填【114-1申請總表】第8列之B欄至CN欄'!CQ29</f>
        <v/>
      </c>
      <c r="CR29" s="243" t="str">
        <f>'步驟1. 先填【114-1申請總表】第8列之B欄至CN欄'!CR29</f>
        <v/>
      </c>
      <c r="CS29" s="243">
        <f>'步驟1. 先填【114-1申請總表】第8列之B欄至CN欄'!CS29</f>
        <v>0</v>
      </c>
      <c r="CT29" s="243" t="str">
        <f>'步驟1. 先填【114-1申請總表】第8列之B欄至CN欄'!CT29</f>
        <v/>
      </c>
      <c r="CU29" s="243" t="str">
        <f>'步驟1. 先填【114-1申請總表】第8列之B欄至CN欄'!CU29</f>
        <v/>
      </c>
      <c r="CV29" s="243" t="str">
        <f>'步驟1. 先填【114-1申請總表】第8列之B欄至CN欄'!CV29</f>
        <v/>
      </c>
      <c r="CW29" s="243" t="str">
        <f>'步驟1. 先填【114-1申請總表】第8列之B欄至CN欄'!CW29</f>
        <v/>
      </c>
      <c r="CX29" s="243" t="str">
        <f>'步驟1. 先填【114-1申請總表】第8列之B欄至CN欄'!CX29</f>
        <v/>
      </c>
      <c r="CY29" s="243" t="str">
        <f>'步驟1. 先填【114-1申請總表】第8列之B欄至CN欄'!CY29</f>
        <v/>
      </c>
      <c r="CZ29" s="243" t="str">
        <f>'步驟1. 先填【114-1申請總表】第8列之B欄至CN欄'!CZ29</f>
        <v/>
      </c>
      <c r="DA29" s="243">
        <f>'步驟1. 先填【114-1申請總表】第8列之B欄至CN欄'!DA29</f>
        <v>0</v>
      </c>
      <c r="DB29" s="243">
        <f>'步驟1. 先填【114-1申請總表】第8列之B欄至CN欄'!DB29</f>
        <v>0</v>
      </c>
      <c r="DC29" s="243">
        <f>'步驟1. 先填【114-1申請總表】第8列之B欄至CN欄'!DC29</f>
        <v>0</v>
      </c>
      <c r="DD29" s="243">
        <f>'步驟1. 先填【114-1申請總表】第8列之B欄至CN欄'!DD29</f>
        <v>0</v>
      </c>
      <c r="DE29" s="243">
        <f>'步驟1. 先填【114-1申請總表】第8列之B欄至CN欄'!DE29</f>
        <v>0</v>
      </c>
      <c r="DF29" s="243">
        <f>'步驟1. 先填【114-1申請總表】第8列之B欄至CN欄'!DF29</f>
        <v>1</v>
      </c>
      <c r="DG29" s="243">
        <f>'步驟1. 先填【114-1申請總表】第8列之B欄至CN欄'!DG29</f>
        <v>0</v>
      </c>
      <c r="DH29" s="243">
        <f>'步驟1. 先填【114-1申請總表】第8列之B欄至CN欄'!DH29</f>
        <v>0</v>
      </c>
      <c r="DI29" s="243">
        <f>'步驟1. 先填【114-1申請總表】第8列之B欄至CN欄'!DI29</f>
        <v>0</v>
      </c>
      <c r="DJ29" s="243">
        <f>'步驟1. 先填【114-1申請總表】第8列之B欄至CN欄'!DJ29</f>
        <v>0</v>
      </c>
      <c r="DK29" s="243">
        <f>'步驟1. 先填【114-1申請總表】第8列之B欄至CN欄'!DK29</f>
        <v>0</v>
      </c>
      <c r="DL29" s="243">
        <f>'步驟1. 先填【114-1申請總表】第8列之B欄至CN欄'!DL29</f>
        <v>0</v>
      </c>
      <c r="DM29" s="243">
        <f>'步驟1. 先填【114-1申請總表】第8列之B欄至CN欄'!DM29</f>
        <v>0</v>
      </c>
      <c r="DN29" s="243">
        <f>'步驟1. 先填【114-1申請總表】第8列之B欄至CN欄'!DN29</f>
        <v>0</v>
      </c>
      <c r="DO29" s="266" t="str">
        <f t="shared" si="0"/>
        <v>身份別輸入錯誤</v>
      </c>
      <c r="DP29" s="266" t="str">
        <f t="shared" si="1"/>
        <v>身份別輸入錯誤</v>
      </c>
      <c r="DQ29" s="266" t="str">
        <f t="shared" si="2"/>
        <v>身份別輸入錯誤</v>
      </c>
      <c r="DR29" s="267">
        <v>0</v>
      </c>
      <c r="DS29" s="267"/>
      <c r="DT29" s="267"/>
      <c r="DU29" s="267"/>
      <c r="DV29" s="267"/>
      <c r="DW29" s="267"/>
      <c r="DX29" s="267"/>
      <c r="DY29" s="267"/>
      <c r="DZ29" s="267"/>
      <c r="EA29" s="267"/>
      <c r="EB29" s="267">
        <f t="shared" si="22"/>
        <v>0</v>
      </c>
      <c r="EC29" s="267"/>
      <c r="ED29" s="267"/>
      <c r="EE29" s="267"/>
      <c r="EF29" s="267"/>
      <c r="EG29" s="267"/>
      <c r="EH29" s="267"/>
      <c r="EI29" s="267"/>
      <c r="EJ29" s="267"/>
      <c r="EK29" s="267"/>
      <c r="EL29" s="267"/>
      <c r="EM29" s="267"/>
      <c r="EN29" s="267"/>
      <c r="EO29" s="267"/>
      <c r="EP29" s="267"/>
      <c r="EQ29" s="267"/>
      <c r="ER29" s="267"/>
      <c r="ES29" s="267"/>
      <c r="ET29" s="267"/>
      <c r="EU29" s="258"/>
      <c r="EV29" s="258"/>
      <c r="EW29" s="258"/>
      <c r="EX29" s="257" t="str">
        <f t="shared" si="3"/>
        <v>已提交</v>
      </c>
      <c r="EY29" s="257" t="str">
        <f t="shared" si="4"/>
        <v>已提交</v>
      </c>
      <c r="EZ29" s="257" t="str">
        <f t="shared" si="5"/>
        <v>已提交</v>
      </c>
      <c r="FA29" s="258" t="str">
        <f t="shared" si="6"/>
        <v>已提交</v>
      </c>
      <c r="FB29" s="258" t="str">
        <f t="shared" si="7"/>
        <v>已提交</v>
      </c>
      <c r="FC29" s="258" t="str">
        <f t="shared" si="8"/>
        <v>已提交</v>
      </c>
      <c r="FD29" s="258" t="str">
        <f t="shared" si="9"/>
        <v>已提交</v>
      </c>
      <c r="FE29" s="258" t="str">
        <f t="shared" si="10"/>
        <v>已提交</v>
      </c>
      <c r="FF29" s="258" t="str">
        <f t="shared" si="11"/>
        <v>已提交</v>
      </c>
      <c r="FG29" s="258" t="str">
        <f t="shared" si="12"/>
        <v>已提交</v>
      </c>
      <c r="FH29" s="258" t="str">
        <f t="shared" si="13"/>
        <v>已提交</v>
      </c>
      <c r="FI29" s="257" t="str">
        <f t="shared" si="14"/>
        <v>已提交</v>
      </c>
      <c r="FJ29" s="259" t="str">
        <f t="shared" si="15"/>
        <v>已提交</v>
      </c>
      <c r="FK29" s="258" t="str">
        <f t="shared" si="16"/>
        <v>已提交</v>
      </c>
      <c r="FL29" s="258" t="str">
        <f t="shared" si="17"/>
        <v>已提交</v>
      </c>
      <c r="FM29" s="258" t="str">
        <f t="shared" si="18"/>
        <v>已提交</v>
      </c>
      <c r="FN29" s="258"/>
      <c r="FO29" s="258"/>
      <c r="FP29" s="258"/>
      <c r="FQ29" s="258"/>
      <c r="FR29" s="258"/>
      <c r="FS29" s="258"/>
      <c r="FT29" s="258"/>
      <c r="FU29" s="258"/>
      <c r="FV29" s="258" t="str">
        <f t="shared" si="19"/>
        <v/>
      </c>
      <c r="FW29" s="258" t="str">
        <f t="shared" si="20"/>
        <v/>
      </c>
      <c r="FX29" s="258" t="str">
        <f t="shared" si="21"/>
        <v/>
      </c>
      <c r="FY29" s="258"/>
      <c r="FZ29" s="258"/>
      <c r="GA29" s="258"/>
      <c r="GB29" s="258"/>
      <c r="GC29" s="258"/>
      <c r="GD29" s="258"/>
      <c r="GE29" s="258"/>
      <c r="GF29" s="258"/>
      <c r="GG29" s="258"/>
      <c r="GH29" s="258"/>
      <c r="GI29" s="258"/>
      <c r="GJ29" s="258"/>
      <c r="GK29" s="258"/>
      <c r="GL29" s="258"/>
      <c r="GM29" s="258"/>
      <c r="GN29" s="258"/>
      <c r="GO29" s="258" t="s">
        <v>263</v>
      </c>
      <c r="GP29" s="258"/>
      <c r="GQ29" s="258"/>
      <c r="GR29" s="258"/>
      <c r="GS29" s="258"/>
    </row>
    <row r="30" spans="1:201" s="270" customFormat="1" ht="79.5" customHeight="1">
      <c r="A30" s="286" t="str">
        <f t="shared" si="23"/>
        <v>114學年度第二學期</v>
      </c>
      <c r="B30" s="237">
        <f>'步驟1. 先填【114-1申請總表】第8列之B欄至CN欄'!B30</f>
        <v>0</v>
      </c>
      <c r="C30" s="237">
        <f>'步驟1. 先填【114-1申請總表】第8列之B欄至CN欄'!C30</f>
        <v>0</v>
      </c>
      <c r="D30" s="237" t="str">
        <f>'步驟1. 先填【114-1申請總表】第8列之B欄至CN欄'!D30</f>
        <v>23</v>
      </c>
      <c r="E30" s="237">
        <f>'步驟1. 先填【114-1申請總表】第8列之B欄至CN欄'!E30</f>
        <v>0</v>
      </c>
      <c r="F30" s="237">
        <f>'步驟1. 先填【114-1申請總表】第8列之B欄至CN欄'!F30</f>
        <v>0</v>
      </c>
      <c r="G30" s="237">
        <f>'步驟1. 先填【114-1申請總表】第8列之B欄至CN欄'!G30</f>
        <v>0</v>
      </c>
      <c r="H30" s="237">
        <f>'步驟1. 先填【114-1申請總表】第8列之B欄至CN欄'!H30</f>
        <v>0</v>
      </c>
      <c r="I30" s="237">
        <f>'步驟1. 先填【114-1申請總表】第8列之B欄至CN欄'!I30</f>
        <v>0</v>
      </c>
      <c r="J30" s="237">
        <f>'步驟1. 先填【114-1申請總表】第8列之B欄至CN欄'!J30</f>
        <v>0</v>
      </c>
      <c r="K30" s="237">
        <f>'步驟1. 先填【114-1申請總表】第8列之B欄至CN欄'!K30</f>
        <v>0</v>
      </c>
      <c r="L30" s="237">
        <f>'步驟1. 先填【114-1申請總表】第8列之B欄至CN欄'!L30</f>
        <v>0</v>
      </c>
      <c r="M30" s="237">
        <f>'步驟1. 先填【114-1申請總表】第8列之B欄至CN欄'!M30</f>
        <v>0</v>
      </c>
      <c r="N30" s="237">
        <f>'步驟1. 先填【114-1申請總表】第8列之B欄至CN欄'!N30</f>
        <v>0</v>
      </c>
      <c r="O30" s="237" t="str">
        <f>'步驟1. 先填【114-1申請總表】第8列之B欄至CN欄'!O30</f>
        <v>XX縣XX鄉XX村XX鄰XX路XX號XX樓</v>
      </c>
      <c r="P30" s="237" t="str">
        <f>'步驟1. 先填【114-1申請總表】第8列之B欄至CN欄'!P30</f>
        <v>1.助學獎學金</v>
      </c>
      <c r="Q30" s="237">
        <f>'步驟1. 先填【114-1申請總表】第8列之B欄至CN欄'!Q30</f>
        <v>0</v>
      </c>
      <c r="R30" s="237">
        <f>'步驟1. 先填【114-1申請總表】第8列之B欄至CN欄'!R30</f>
        <v>0</v>
      </c>
      <c r="S30" s="237">
        <f>'步驟1. 先填【114-1申請總表】第8列之B欄至CN欄'!S30</f>
        <v>0</v>
      </c>
      <c r="T30" s="237">
        <f>'步驟1. 先填【114-1申請總表】第8列之B欄至CN欄'!T30</f>
        <v>0</v>
      </c>
      <c r="U30" s="237">
        <f>'步驟1. 先填【114-1申請總表】第8列之B欄至CN欄'!U30</f>
        <v>0</v>
      </c>
      <c r="V30" s="237">
        <f>'步驟1. 先填【114-1申請總表】第8列之B欄至CN欄'!V30</f>
        <v>0</v>
      </c>
      <c r="W30" s="237">
        <f>'步驟1. 先填【114-1申請總表】第8列之B欄至CN欄'!W30</f>
        <v>0</v>
      </c>
      <c r="X30" s="237">
        <f>'步驟1. 先填【114-1申請總表】第8列之B欄至CN欄'!X30</f>
        <v>0</v>
      </c>
      <c r="Y30" s="237">
        <f>'步驟1. 先填【114-1申請總表】第8列之B欄至CN欄'!Y30</f>
        <v>0</v>
      </c>
      <c r="Z30" s="237">
        <f>'步驟1. 先填【114-1申請總表】第8列之B欄至CN欄'!Z30</f>
        <v>0</v>
      </c>
      <c r="AA30" s="237">
        <f>'步驟1. 先填【114-1申請總表】第8列之B欄至CN欄'!AA30</f>
        <v>0</v>
      </c>
      <c r="AB30" s="237">
        <f>'步驟1. 先填【114-1申請總表】第8列之B欄至CN欄'!AB30</f>
        <v>0</v>
      </c>
      <c r="AC30" s="237">
        <f>'步驟1. 先填【114-1申請總表】第8列之B欄至CN欄'!AC30</f>
        <v>0</v>
      </c>
      <c r="AD30" s="237">
        <f>'步驟1. 先填【114-1申請總表】第8列之B欄至CN欄'!AD30</f>
        <v>0</v>
      </c>
      <c r="AE30" s="237">
        <f>'步驟1. 先填【114-1申請總表】第8列之B欄至CN欄'!AE30</f>
        <v>0</v>
      </c>
      <c r="AF30" s="237">
        <f>'步驟1. 先填【114-1申請總表】第8列之B欄至CN欄'!AF30</f>
        <v>0</v>
      </c>
      <c r="AG30" s="237">
        <f>'步驟1. 先填【114-1申請總表】第8列之B欄至CN欄'!AG30</f>
        <v>0</v>
      </c>
      <c r="AH30" s="237">
        <f>'步驟1. 先填【114-1申請總表】第8列之B欄至CN欄'!AH30</f>
        <v>0</v>
      </c>
      <c r="AI30" s="237">
        <f>'步驟1. 先填【114-1申請總表】第8列之B欄至CN欄'!AI30</f>
        <v>0</v>
      </c>
      <c r="AJ30" s="237">
        <f>'步驟1. 先填【114-1申請總表】第8列之B欄至CN欄'!AJ30</f>
        <v>0</v>
      </c>
      <c r="AK30" s="237">
        <f>'步驟1. 先填【114-1申請總表】第8列之B欄至CN欄'!AK30</f>
        <v>0</v>
      </c>
      <c r="AL30" s="237">
        <f>'步驟1. 先填【114-1申請總表】第8列之B欄至CN欄'!AL30</f>
        <v>0</v>
      </c>
      <c r="AM30" s="237">
        <f>'步驟1. 先填【114-1申請總表】第8列之B欄至CN欄'!AM30</f>
        <v>0</v>
      </c>
      <c r="AN30" s="237">
        <f>'步驟1. 先填【114-1申請總表】第8列之B欄至CN欄'!AN30</f>
        <v>0</v>
      </c>
      <c r="AO30" s="237">
        <f>'步驟1. 先填【114-1申請總表】第8列之B欄至CN欄'!AO30</f>
        <v>0</v>
      </c>
      <c r="AP30" s="237">
        <f>'步驟1. 先填【114-1申請總表】第8列之B欄至CN欄'!AP30</f>
        <v>0</v>
      </c>
      <c r="AQ30" s="237">
        <f>'步驟1. 先填【114-1申請總表】第8列之B欄至CN欄'!AQ30</f>
        <v>0</v>
      </c>
      <c r="AR30" s="237">
        <f>'步驟1. 先填【114-1申請總表】第8列之B欄至CN欄'!AR30</f>
        <v>0</v>
      </c>
      <c r="AS30" s="237">
        <f>'步驟1. 先填【114-1申請總表】第8列之B欄至CN欄'!AS30</f>
        <v>0</v>
      </c>
      <c r="AT30" s="237">
        <f>'步驟1. 先填【114-1申請總表】第8列之B欄至CN欄'!AT30</f>
        <v>0</v>
      </c>
      <c r="AU30" s="237">
        <f>'步驟1. 先填【114-1申請總表】第8列之B欄至CN欄'!AU30</f>
        <v>0</v>
      </c>
      <c r="AV30" s="237">
        <f>'步驟1. 先填【114-1申請總表】第8列之B欄至CN欄'!AV30</f>
        <v>0</v>
      </c>
      <c r="AW30" s="237">
        <f>'步驟1. 先填【114-1申請總表】第8列之B欄至CN欄'!AW30</f>
        <v>0</v>
      </c>
      <c r="AX30" s="237">
        <f>'步驟1. 先填【114-1申請總表】第8列之B欄至CN欄'!AX30</f>
        <v>0</v>
      </c>
      <c r="AY30" s="237">
        <f>'步驟1. 先填【114-1申請總表】第8列之B欄至CN欄'!AY30</f>
        <v>0</v>
      </c>
      <c r="AZ30" s="237">
        <f>'步驟1. 先填【114-1申請總表】第8列之B欄至CN欄'!AZ30</f>
        <v>0</v>
      </c>
      <c r="BA30" s="237">
        <f>'步驟1. 先填【114-1申請總表】第8列之B欄至CN欄'!BA30</f>
        <v>0</v>
      </c>
      <c r="BB30" s="237">
        <f>'步驟1. 先填【114-1申請總表】第8列之B欄至CN欄'!BB30</f>
        <v>0</v>
      </c>
      <c r="BC30" s="237">
        <f>'步驟1. 先填【114-1申請總表】第8列之B欄至CN欄'!BC30</f>
        <v>0</v>
      </c>
      <c r="BD30" s="237">
        <f>'步驟1. 先填【114-1申請總表】第8列之B欄至CN欄'!BD30</f>
        <v>0</v>
      </c>
      <c r="BE30" s="237">
        <f>'步驟1. 先填【114-1申請總表】第8列之B欄至CN欄'!BE30</f>
        <v>0</v>
      </c>
      <c r="BF30" s="237">
        <f>'步驟1. 先填【114-1申請總表】第8列之B欄至CN欄'!BF30</f>
        <v>0</v>
      </c>
      <c r="BG30" s="237">
        <f>'步驟1. 先填【114-1申請總表】第8列之B欄至CN欄'!BG30</f>
        <v>0</v>
      </c>
      <c r="BH30" s="237">
        <f>'步驟1. 先填【114-1申請總表】第8列之B欄至CN欄'!BH30</f>
        <v>0</v>
      </c>
      <c r="BI30" s="237">
        <f>'步驟1. 先填【114-1申請總表】第8列之B欄至CN欄'!BI30</f>
        <v>0</v>
      </c>
      <c r="BJ30" s="237">
        <f>'步驟1. 先填【114-1申請總表】第8列之B欄至CN欄'!BJ30</f>
        <v>0</v>
      </c>
      <c r="BK30" s="237">
        <f>'步驟1. 先填【114-1申請總表】第8列之B欄至CN欄'!BK30</f>
        <v>0</v>
      </c>
      <c r="BL30" s="237">
        <f>'步驟1. 先填【114-1申請總表】第8列之B欄至CN欄'!BL30</f>
        <v>0</v>
      </c>
      <c r="BM30" s="237">
        <f>'步驟1. 先填【114-1申請總表】第8列之B欄至CN欄'!BM30</f>
        <v>0</v>
      </c>
      <c r="BN30" s="237">
        <f>'步驟1. 先填【114-1申請總表】第8列之B欄至CN欄'!BN30</f>
        <v>0</v>
      </c>
      <c r="BO30" s="237">
        <f>'步驟1. 先填【114-1申請總表】第8列之B欄至CN欄'!BO30</f>
        <v>0</v>
      </c>
      <c r="BP30" s="237">
        <f>'步驟1. 先填【114-1申請總表】第8列之B欄至CN欄'!BP30</f>
        <v>0</v>
      </c>
      <c r="BQ30" s="237">
        <f>'步驟1. 先填【114-1申請總表】第8列之B欄至CN欄'!BQ30</f>
        <v>0</v>
      </c>
      <c r="BR30" s="237">
        <f>'步驟1. 先填【114-1申請總表】第8列之B欄至CN欄'!BR30</f>
        <v>0</v>
      </c>
      <c r="BS30" s="237">
        <f>'步驟1. 先填【114-1申請總表】第8列之B欄至CN欄'!BS30</f>
        <v>0</v>
      </c>
      <c r="BT30" s="237">
        <f>'步驟1. 先填【114-1申請總表】第8列之B欄至CN欄'!BT30</f>
        <v>0</v>
      </c>
      <c r="BU30" s="237">
        <f>'步驟1. 先填【114-1申請總表】第8列之B欄至CN欄'!BU30</f>
        <v>0</v>
      </c>
      <c r="BV30" s="237">
        <f>'步驟1. 先填【114-1申請總表】第8列之B欄至CN欄'!BV30</f>
        <v>0</v>
      </c>
      <c r="BW30" s="237" t="str">
        <f>'步驟1. 先填【114-1申請總表】第8列之B欄至CN欄'!BW30</f>
        <v xml:space="preserve">學科:
</v>
      </c>
      <c r="BX30" s="237" t="str">
        <f>'步驟1. 先填【114-1申請總表】第8列之B欄至CN欄'!BX30</f>
        <v xml:space="preserve">題型:
</v>
      </c>
      <c r="BY30" s="237">
        <f>'步驟1. 先填【114-1申請總表】第8列之B欄至CN欄'!BY30</f>
        <v>0</v>
      </c>
      <c r="BZ30" s="237" t="str">
        <f>'步驟1. 先填【114-1申請總表】第8列之B欄至CN欄'!BZ30</f>
        <v xml:space="preserve">學科:
</v>
      </c>
      <c r="CA30" s="237" t="str">
        <f>'步驟1. 先填【114-1申請總表】第8列之B欄至CN欄'!CA30</f>
        <v xml:space="preserve">題型:
</v>
      </c>
      <c r="CB30" s="237">
        <f>'步驟1. 先填【114-1申請總表】第8列之B欄至CN欄'!CB30</f>
        <v>0</v>
      </c>
      <c r="CC30" s="237" t="str">
        <f>'步驟1. 先填【114-1申請總表】第8列之B欄至CN欄'!CC30</f>
        <v>有無參加:</v>
      </c>
      <c r="CD30" s="237" t="str">
        <f>'步驟1. 先填【114-1申請總表】第8列之B欄至CN欄'!CD30</f>
        <v xml:space="preserve">社團或活動:
</v>
      </c>
      <c r="CE30" s="237">
        <f>'步驟1. 先填【114-1申請總表】第8列之B欄至CN欄'!CE30</f>
        <v>0</v>
      </c>
      <c r="CF30" s="237">
        <f>'步驟1. 先填【114-1申請總表】第8列之B欄至CN欄'!CF30</f>
        <v>0</v>
      </c>
      <c r="CG30" s="237">
        <f>'步驟1. 先填【114-1申請總表】第8列之B欄至CN欄'!CG30</f>
        <v>0</v>
      </c>
      <c r="CH30" s="237" t="str">
        <f>'步驟1. 先填【114-1申請總表】第8列之B欄至CN欄'!CH30</f>
        <v xml:space="preserve">無達到學習目標之原因:
</v>
      </c>
      <c r="CI30" s="237" t="str">
        <f>'步驟1. 先填【114-1申請總表】第8列之B欄至CN欄'!CI30</f>
        <v xml:space="preserve">改善方法:
</v>
      </c>
      <c r="CJ30" s="237" t="str">
        <f>'步驟1. 先填【114-1申請總表】第8列之B欄至CN欄'!CJ30</f>
        <v xml:space="preserve">最喜歡的課後休閒活動:
</v>
      </c>
      <c r="CK30" s="237" t="str">
        <f>'步驟1. 先填【114-1申請總表】第8列之B欄至CN欄'!CK30</f>
        <v xml:space="preserve">收穫:
</v>
      </c>
      <c r="CL30" s="237">
        <f>'步驟1. 先填【114-1申請總表】第8列之B欄至CN欄'!CL30</f>
        <v>0</v>
      </c>
      <c r="CM30" s="237">
        <f>'步驟1. 先填【114-1申請總表】第8列之B欄至CN欄'!CM30</f>
        <v>0</v>
      </c>
      <c r="CN30" s="237">
        <f>'步驟1. 先填【114-1申請總表】第8列之B欄至CN欄'!CN30</f>
        <v>0</v>
      </c>
      <c r="CO30" s="243">
        <f>'步驟1. 先填【114-1申請總表】第8列之B欄至CN欄'!CO30</f>
        <v>0</v>
      </c>
      <c r="CP30" s="243" t="str">
        <f>'步驟1. 先填【114-1申請總表】第8列之B欄至CN欄'!CP30</f>
        <v>7000021</v>
      </c>
      <c r="CQ30" s="243" t="str">
        <f>'步驟1. 先填【114-1申請總表】第8列之B欄至CN欄'!CQ30</f>
        <v/>
      </c>
      <c r="CR30" s="243" t="str">
        <f>'步驟1. 先填【114-1申請總表】第8列之B欄至CN欄'!CR30</f>
        <v/>
      </c>
      <c r="CS30" s="243">
        <f>'步驟1. 先填【114-1申請總表】第8列之B欄至CN欄'!CS30</f>
        <v>0</v>
      </c>
      <c r="CT30" s="243" t="str">
        <f>'步驟1. 先填【114-1申請總表】第8列之B欄至CN欄'!CT30</f>
        <v/>
      </c>
      <c r="CU30" s="243" t="str">
        <f>'步驟1. 先填【114-1申請總表】第8列之B欄至CN欄'!CU30</f>
        <v/>
      </c>
      <c r="CV30" s="243" t="str">
        <f>'步驟1. 先填【114-1申請總表】第8列之B欄至CN欄'!CV30</f>
        <v/>
      </c>
      <c r="CW30" s="243" t="str">
        <f>'步驟1. 先填【114-1申請總表】第8列之B欄至CN欄'!CW30</f>
        <v/>
      </c>
      <c r="CX30" s="243" t="str">
        <f>'步驟1. 先填【114-1申請總表】第8列之B欄至CN欄'!CX30</f>
        <v/>
      </c>
      <c r="CY30" s="243" t="str">
        <f>'步驟1. 先填【114-1申請總表】第8列之B欄至CN欄'!CY30</f>
        <v/>
      </c>
      <c r="CZ30" s="243" t="str">
        <f>'步驟1. 先填【114-1申請總表】第8列之B欄至CN欄'!CZ30</f>
        <v/>
      </c>
      <c r="DA30" s="243">
        <f>'步驟1. 先填【114-1申請總表】第8列之B欄至CN欄'!DA30</f>
        <v>0</v>
      </c>
      <c r="DB30" s="243">
        <f>'步驟1. 先填【114-1申請總表】第8列之B欄至CN欄'!DB30</f>
        <v>0</v>
      </c>
      <c r="DC30" s="243">
        <f>'步驟1. 先填【114-1申請總表】第8列之B欄至CN欄'!DC30</f>
        <v>0</v>
      </c>
      <c r="DD30" s="243">
        <f>'步驟1. 先填【114-1申請總表】第8列之B欄至CN欄'!DD30</f>
        <v>0</v>
      </c>
      <c r="DE30" s="243">
        <f>'步驟1. 先填【114-1申請總表】第8列之B欄至CN欄'!DE30</f>
        <v>0</v>
      </c>
      <c r="DF30" s="243">
        <f>'步驟1. 先填【114-1申請總表】第8列之B欄至CN欄'!DF30</f>
        <v>1</v>
      </c>
      <c r="DG30" s="243">
        <f>'步驟1. 先填【114-1申請總表】第8列之B欄至CN欄'!DG30</f>
        <v>0</v>
      </c>
      <c r="DH30" s="243">
        <f>'步驟1. 先填【114-1申請總表】第8列之B欄至CN欄'!DH30</f>
        <v>0</v>
      </c>
      <c r="DI30" s="243">
        <f>'步驟1. 先填【114-1申請總表】第8列之B欄至CN欄'!DI30</f>
        <v>0</v>
      </c>
      <c r="DJ30" s="243">
        <f>'步驟1. 先填【114-1申請總表】第8列之B欄至CN欄'!DJ30</f>
        <v>0</v>
      </c>
      <c r="DK30" s="243">
        <f>'步驟1. 先填【114-1申請總表】第8列之B欄至CN欄'!DK30</f>
        <v>0</v>
      </c>
      <c r="DL30" s="243">
        <f>'步驟1. 先填【114-1申請總表】第8列之B欄至CN欄'!DL30</f>
        <v>0</v>
      </c>
      <c r="DM30" s="243">
        <f>'步驟1. 先填【114-1申請總表】第8列之B欄至CN欄'!DM30</f>
        <v>0</v>
      </c>
      <c r="DN30" s="243">
        <f>'步驟1. 先填【114-1申請總表】第8列之B欄至CN欄'!DN30</f>
        <v>0</v>
      </c>
      <c r="DO30" s="266" t="str">
        <f t="shared" si="0"/>
        <v>身份別輸入錯誤</v>
      </c>
      <c r="DP30" s="266" t="str">
        <f t="shared" si="1"/>
        <v>身份別輸入錯誤</v>
      </c>
      <c r="DQ30" s="266" t="str">
        <f t="shared" si="2"/>
        <v>身份別輸入錯誤</v>
      </c>
      <c r="DR30" s="267">
        <v>0</v>
      </c>
      <c r="DS30" s="267"/>
      <c r="DT30" s="267"/>
      <c r="DU30" s="267"/>
      <c r="DV30" s="267"/>
      <c r="DW30" s="267"/>
      <c r="DX30" s="267"/>
      <c r="DY30" s="267"/>
      <c r="DZ30" s="267"/>
      <c r="EA30" s="267"/>
      <c r="EB30" s="267">
        <f t="shared" si="22"/>
        <v>0</v>
      </c>
      <c r="EC30" s="267"/>
      <c r="ED30" s="267"/>
      <c r="EE30" s="267"/>
      <c r="EF30" s="267"/>
      <c r="EG30" s="267"/>
      <c r="EH30" s="267"/>
      <c r="EI30" s="267"/>
      <c r="EJ30" s="267"/>
      <c r="EK30" s="267"/>
      <c r="EL30" s="267"/>
      <c r="EM30" s="267"/>
      <c r="EN30" s="267"/>
      <c r="EO30" s="267"/>
      <c r="EP30" s="267"/>
      <c r="EQ30" s="267"/>
      <c r="ER30" s="267"/>
      <c r="ES30" s="267"/>
      <c r="ET30" s="267"/>
      <c r="EU30" s="258"/>
      <c r="EV30" s="258"/>
      <c r="EW30" s="258"/>
      <c r="EX30" s="257" t="str">
        <f t="shared" si="3"/>
        <v>已提交</v>
      </c>
      <c r="EY30" s="257" t="str">
        <f t="shared" si="4"/>
        <v>已提交</v>
      </c>
      <c r="EZ30" s="257" t="str">
        <f t="shared" si="5"/>
        <v>已提交</v>
      </c>
      <c r="FA30" s="258" t="str">
        <f t="shared" si="6"/>
        <v>已提交</v>
      </c>
      <c r="FB30" s="258" t="str">
        <f t="shared" si="7"/>
        <v>已提交</v>
      </c>
      <c r="FC30" s="258" t="str">
        <f t="shared" si="8"/>
        <v>已提交</v>
      </c>
      <c r="FD30" s="258" t="str">
        <f t="shared" si="9"/>
        <v>已提交</v>
      </c>
      <c r="FE30" s="258" t="str">
        <f t="shared" si="10"/>
        <v>已提交</v>
      </c>
      <c r="FF30" s="258" t="str">
        <f t="shared" si="11"/>
        <v>已提交</v>
      </c>
      <c r="FG30" s="258" t="str">
        <f t="shared" si="12"/>
        <v>已提交</v>
      </c>
      <c r="FH30" s="258" t="str">
        <f t="shared" si="13"/>
        <v>已提交</v>
      </c>
      <c r="FI30" s="257" t="str">
        <f t="shared" si="14"/>
        <v>已提交</v>
      </c>
      <c r="FJ30" s="259" t="str">
        <f t="shared" si="15"/>
        <v>已提交</v>
      </c>
      <c r="FK30" s="258" t="str">
        <f t="shared" si="16"/>
        <v>已提交</v>
      </c>
      <c r="FL30" s="258" t="str">
        <f t="shared" si="17"/>
        <v>已提交</v>
      </c>
      <c r="FM30" s="258" t="str">
        <f t="shared" si="18"/>
        <v>已提交</v>
      </c>
      <c r="FN30" s="258"/>
      <c r="FO30" s="258"/>
      <c r="FP30" s="258"/>
      <c r="FQ30" s="258"/>
      <c r="FR30" s="258"/>
      <c r="FS30" s="258"/>
      <c r="FT30" s="258"/>
      <c r="FU30" s="258"/>
      <c r="FV30" s="258" t="str">
        <f t="shared" si="19"/>
        <v/>
      </c>
      <c r="FW30" s="258" t="str">
        <f t="shared" si="20"/>
        <v/>
      </c>
      <c r="FX30" s="258" t="str">
        <f t="shared" si="21"/>
        <v/>
      </c>
      <c r="FY30" s="258"/>
      <c r="FZ30" s="258"/>
      <c r="GA30" s="258"/>
      <c r="GB30" s="258"/>
      <c r="GC30" s="258"/>
      <c r="GD30" s="258"/>
      <c r="GE30" s="258"/>
      <c r="GF30" s="258"/>
      <c r="GG30" s="258"/>
      <c r="GH30" s="258"/>
      <c r="GI30" s="258"/>
      <c r="GJ30" s="258"/>
      <c r="GK30" s="258"/>
      <c r="GL30" s="258"/>
      <c r="GM30" s="258"/>
      <c r="GN30" s="258"/>
      <c r="GO30" s="258" t="s">
        <v>263</v>
      </c>
      <c r="GP30" s="258"/>
      <c r="GQ30" s="258"/>
      <c r="GR30" s="258"/>
      <c r="GS30" s="258"/>
    </row>
    <row r="31" spans="1:201" s="270" customFormat="1" ht="79.5" customHeight="1">
      <c r="A31" s="286" t="str">
        <f t="shared" si="23"/>
        <v>114學年度第二學期</v>
      </c>
      <c r="B31" s="237">
        <f>'步驟1. 先填【114-1申請總表】第8列之B欄至CN欄'!B31</f>
        <v>0</v>
      </c>
      <c r="C31" s="237">
        <f>'步驟1. 先填【114-1申請總表】第8列之B欄至CN欄'!C31</f>
        <v>0</v>
      </c>
      <c r="D31" s="237" t="str">
        <f>'步驟1. 先填【114-1申請總表】第8列之B欄至CN欄'!D31</f>
        <v>24</v>
      </c>
      <c r="E31" s="237">
        <f>'步驟1. 先填【114-1申請總表】第8列之B欄至CN欄'!E31</f>
        <v>0</v>
      </c>
      <c r="F31" s="237">
        <f>'步驟1. 先填【114-1申請總表】第8列之B欄至CN欄'!F31</f>
        <v>0</v>
      </c>
      <c r="G31" s="237">
        <f>'步驟1. 先填【114-1申請總表】第8列之B欄至CN欄'!G31</f>
        <v>0</v>
      </c>
      <c r="H31" s="237">
        <f>'步驟1. 先填【114-1申請總表】第8列之B欄至CN欄'!H31</f>
        <v>0</v>
      </c>
      <c r="I31" s="237">
        <f>'步驟1. 先填【114-1申請總表】第8列之B欄至CN欄'!I31</f>
        <v>0</v>
      </c>
      <c r="J31" s="237">
        <f>'步驟1. 先填【114-1申請總表】第8列之B欄至CN欄'!J31</f>
        <v>0</v>
      </c>
      <c r="K31" s="237">
        <f>'步驟1. 先填【114-1申請總表】第8列之B欄至CN欄'!K31</f>
        <v>0</v>
      </c>
      <c r="L31" s="237">
        <f>'步驟1. 先填【114-1申請總表】第8列之B欄至CN欄'!L31</f>
        <v>0</v>
      </c>
      <c r="M31" s="237">
        <f>'步驟1. 先填【114-1申請總表】第8列之B欄至CN欄'!M31</f>
        <v>0</v>
      </c>
      <c r="N31" s="237">
        <f>'步驟1. 先填【114-1申請總表】第8列之B欄至CN欄'!N31</f>
        <v>0</v>
      </c>
      <c r="O31" s="237" t="str">
        <f>'步驟1. 先填【114-1申請總表】第8列之B欄至CN欄'!O31</f>
        <v>XX縣XX鄉XX村XX鄰XX路XX號XX樓</v>
      </c>
      <c r="P31" s="237" t="str">
        <f>'步驟1. 先填【114-1申請總表】第8列之B欄至CN欄'!P31</f>
        <v>1.助學獎學金</v>
      </c>
      <c r="Q31" s="237">
        <f>'步驟1. 先填【114-1申請總表】第8列之B欄至CN欄'!Q31</f>
        <v>0</v>
      </c>
      <c r="R31" s="237">
        <f>'步驟1. 先填【114-1申請總表】第8列之B欄至CN欄'!R31</f>
        <v>0</v>
      </c>
      <c r="S31" s="237">
        <f>'步驟1. 先填【114-1申請總表】第8列之B欄至CN欄'!S31</f>
        <v>0</v>
      </c>
      <c r="T31" s="237">
        <f>'步驟1. 先填【114-1申請總表】第8列之B欄至CN欄'!T31</f>
        <v>0</v>
      </c>
      <c r="U31" s="237">
        <f>'步驟1. 先填【114-1申請總表】第8列之B欄至CN欄'!U31</f>
        <v>0</v>
      </c>
      <c r="V31" s="237">
        <f>'步驟1. 先填【114-1申請總表】第8列之B欄至CN欄'!V31</f>
        <v>0</v>
      </c>
      <c r="W31" s="237">
        <f>'步驟1. 先填【114-1申請總表】第8列之B欄至CN欄'!W31</f>
        <v>0</v>
      </c>
      <c r="X31" s="237">
        <f>'步驟1. 先填【114-1申請總表】第8列之B欄至CN欄'!X31</f>
        <v>0</v>
      </c>
      <c r="Y31" s="237">
        <f>'步驟1. 先填【114-1申請總表】第8列之B欄至CN欄'!Y31</f>
        <v>0</v>
      </c>
      <c r="Z31" s="237">
        <f>'步驟1. 先填【114-1申請總表】第8列之B欄至CN欄'!Z31</f>
        <v>0</v>
      </c>
      <c r="AA31" s="237">
        <f>'步驟1. 先填【114-1申請總表】第8列之B欄至CN欄'!AA31</f>
        <v>0</v>
      </c>
      <c r="AB31" s="237">
        <f>'步驟1. 先填【114-1申請總表】第8列之B欄至CN欄'!AB31</f>
        <v>0</v>
      </c>
      <c r="AC31" s="237">
        <f>'步驟1. 先填【114-1申請總表】第8列之B欄至CN欄'!AC31</f>
        <v>0</v>
      </c>
      <c r="AD31" s="237">
        <f>'步驟1. 先填【114-1申請總表】第8列之B欄至CN欄'!AD31</f>
        <v>0</v>
      </c>
      <c r="AE31" s="237">
        <f>'步驟1. 先填【114-1申請總表】第8列之B欄至CN欄'!AE31</f>
        <v>0</v>
      </c>
      <c r="AF31" s="237">
        <f>'步驟1. 先填【114-1申請總表】第8列之B欄至CN欄'!AF31</f>
        <v>0</v>
      </c>
      <c r="AG31" s="237">
        <f>'步驟1. 先填【114-1申請總表】第8列之B欄至CN欄'!AG31</f>
        <v>0</v>
      </c>
      <c r="AH31" s="237">
        <f>'步驟1. 先填【114-1申請總表】第8列之B欄至CN欄'!AH31</f>
        <v>0</v>
      </c>
      <c r="AI31" s="237">
        <f>'步驟1. 先填【114-1申請總表】第8列之B欄至CN欄'!AI31</f>
        <v>0</v>
      </c>
      <c r="AJ31" s="237">
        <f>'步驟1. 先填【114-1申請總表】第8列之B欄至CN欄'!AJ31</f>
        <v>0</v>
      </c>
      <c r="AK31" s="237">
        <f>'步驟1. 先填【114-1申請總表】第8列之B欄至CN欄'!AK31</f>
        <v>0</v>
      </c>
      <c r="AL31" s="237">
        <f>'步驟1. 先填【114-1申請總表】第8列之B欄至CN欄'!AL31</f>
        <v>0</v>
      </c>
      <c r="AM31" s="237">
        <f>'步驟1. 先填【114-1申請總表】第8列之B欄至CN欄'!AM31</f>
        <v>0</v>
      </c>
      <c r="AN31" s="237">
        <f>'步驟1. 先填【114-1申請總表】第8列之B欄至CN欄'!AN31</f>
        <v>0</v>
      </c>
      <c r="AO31" s="237">
        <f>'步驟1. 先填【114-1申請總表】第8列之B欄至CN欄'!AO31</f>
        <v>0</v>
      </c>
      <c r="AP31" s="237">
        <f>'步驟1. 先填【114-1申請總表】第8列之B欄至CN欄'!AP31</f>
        <v>0</v>
      </c>
      <c r="AQ31" s="237">
        <f>'步驟1. 先填【114-1申請總表】第8列之B欄至CN欄'!AQ31</f>
        <v>0</v>
      </c>
      <c r="AR31" s="237">
        <f>'步驟1. 先填【114-1申請總表】第8列之B欄至CN欄'!AR31</f>
        <v>0</v>
      </c>
      <c r="AS31" s="237">
        <f>'步驟1. 先填【114-1申請總表】第8列之B欄至CN欄'!AS31</f>
        <v>0</v>
      </c>
      <c r="AT31" s="237">
        <f>'步驟1. 先填【114-1申請總表】第8列之B欄至CN欄'!AT31</f>
        <v>0</v>
      </c>
      <c r="AU31" s="237">
        <f>'步驟1. 先填【114-1申請總表】第8列之B欄至CN欄'!AU31</f>
        <v>0</v>
      </c>
      <c r="AV31" s="237">
        <f>'步驟1. 先填【114-1申請總表】第8列之B欄至CN欄'!AV31</f>
        <v>0</v>
      </c>
      <c r="AW31" s="237">
        <f>'步驟1. 先填【114-1申請總表】第8列之B欄至CN欄'!AW31</f>
        <v>0</v>
      </c>
      <c r="AX31" s="237">
        <f>'步驟1. 先填【114-1申請總表】第8列之B欄至CN欄'!AX31</f>
        <v>0</v>
      </c>
      <c r="AY31" s="237">
        <f>'步驟1. 先填【114-1申請總表】第8列之B欄至CN欄'!AY31</f>
        <v>0</v>
      </c>
      <c r="AZ31" s="237">
        <f>'步驟1. 先填【114-1申請總表】第8列之B欄至CN欄'!AZ31</f>
        <v>0</v>
      </c>
      <c r="BA31" s="237">
        <f>'步驟1. 先填【114-1申請總表】第8列之B欄至CN欄'!BA31</f>
        <v>0</v>
      </c>
      <c r="BB31" s="237">
        <f>'步驟1. 先填【114-1申請總表】第8列之B欄至CN欄'!BB31</f>
        <v>0</v>
      </c>
      <c r="BC31" s="237">
        <f>'步驟1. 先填【114-1申請總表】第8列之B欄至CN欄'!BC31</f>
        <v>0</v>
      </c>
      <c r="BD31" s="237">
        <f>'步驟1. 先填【114-1申請總表】第8列之B欄至CN欄'!BD31</f>
        <v>0</v>
      </c>
      <c r="BE31" s="237">
        <f>'步驟1. 先填【114-1申請總表】第8列之B欄至CN欄'!BE31</f>
        <v>0</v>
      </c>
      <c r="BF31" s="237">
        <f>'步驟1. 先填【114-1申請總表】第8列之B欄至CN欄'!BF31</f>
        <v>0</v>
      </c>
      <c r="BG31" s="237">
        <f>'步驟1. 先填【114-1申請總表】第8列之B欄至CN欄'!BG31</f>
        <v>0</v>
      </c>
      <c r="BH31" s="237">
        <f>'步驟1. 先填【114-1申請總表】第8列之B欄至CN欄'!BH31</f>
        <v>0</v>
      </c>
      <c r="BI31" s="237">
        <f>'步驟1. 先填【114-1申請總表】第8列之B欄至CN欄'!BI31</f>
        <v>0</v>
      </c>
      <c r="BJ31" s="237">
        <f>'步驟1. 先填【114-1申請總表】第8列之B欄至CN欄'!BJ31</f>
        <v>0</v>
      </c>
      <c r="BK31" s="237">
        <f>'步驟1. 先填【114-1申請總表】第8列之B欄至CN欄'!BK31</f>
        <v>0</v>
      </c>
      <c r="BL31" s="237">
        <f>'步驟1. 先填【114-1申請總表】第8列之B欄至CN欄'!BL31</f>
        <v>0</v>
      </c>
      <c r="BM31" s="237">
        <f>'步驟1. 先填【114-1申請總表】第8列之B欄至CN欄'!BM31</f>
        <v>0</v>
      </c>
      <c r="BN31" s="237">
        <f>'步驟1. 先填【114-1申請總表】第8列之B欄至CN欄'!BN31</f>
        <v>0</v>
      </c>
      <c r="BO31" s="237">
        <f>'步驟1. 先填【114-1申請總表】第8列之B欄至CN欄'!BO31</f>
        <v>0</v>
      </c>
      <c r="BP31" s="237">
        <f>'步驟1. 先填【114-1申請總表】第8列之B欄至CN欄'!BP31</f>
        <v>0</v>
      </c>
      <c r="BQ31" s="237">
        <f>'步驟1. 先填【114-1申請總表】第8列之B欄至CN欄'!BQ31</f>
        <v>0</v>
      </c>
      <c r="BR31" s="237">
        <f>'步驟1. 先填【114-1申請總表】第8列之B欄至CN欄'!BR31</f>
        <v>0</v>
      </c>
      <c r="BS31" s="237">
        <f>'步驟1. 先填【114-1申請總表】第8列之B欄至CN欄'!BS31</f>
        <v>0</v>
      </c>
      <c r="BT31" s="237">
        <f>'步驟1. 先填【114-1申請總表】第8列之B欄至CN欄'!BT31</f>
        <v>0</v>
      </c>
      <c r="BU31" s="237">
        <f>'步驟1. 先填【114-1申請總表】第8列之B欄至CN欄'!BU31</f>
        <v>0</v>
      </c>
      <c r="BV31" s="237">
        <f>'步驟1. 先填【114-1申請總表】第8列之B欄至CN欄'!BV31</f>
        <v>0</v>
      </c>
      <c r="BW31" s="237" t="str">
        <f>'步驟1. 先填【114-1申請總表】第8列之B欄至CN欄'!BW31</f>
        <v xml:space="preserve">學科:
</v>
      </c>
      <c r="BX31" s="237" t="str">
        <f>'步驟1. 先填【114-1申請總表】第8列之B欄至CN欄'!BX31</f>
        <v xml:space="preserve">題型:
</v>
      </c>
      <c r="BY31" s="237">
        <f>'步驟1. 先填【114-1申請總表】第8列之B欄至CN欄'!BY31</f>
        <v>0</v>
      </c>
      <c r="BZ31" s="237" t="str">
        <f>'步驟1. 先填【114-1申請總表】第8列之B欄至CN欄'!BZ31</f>
        <v xml:space="preserve">學科:
</v>
      </c>
      <c r="CA31" s="237" t="str">
        <f>'步驟1. 先填【114-1申請總表】第8列之B欄至CN欄'!CA31</f>
        <v xml:space="preserve">題型:
</v>
      </c>
      <c r="CB31" s="237">
        <f>'步驟1. 先填【114-1申請總表】第8列之B欄至CN欄'!CB31</f>
        <v>0</v>
      </c>
      <c r="CC31" s="237" t="str">
        <f>'步驟1. 先填【114-1申請總表】第8列之B欄至CN欄'!CC31</f>
        <v>有無參加:</v>
      </c>
      <c r="CD31" s="237" t="str">
        <f>'步驟1. 先填【114-1申請總表】第8列之B欄至CN欄'!CD31</f>
        <v xml:space="preserve">社團或活動:
</v>
      </c>
      <c r="CE31" s="237">
        <f>'步驟1. 先填【114-1申請總表】第8列之B欄至CN欄'!CE31</f>
        <v>0</v>
      </c>
      <c r="CF31" s="237">
        <f>'步驟1. 先填【114-1申請總表】第8列之B欄至CN欄'!CF31</f>
        <v>0</v>
      </c>
      <c r="CG31" s="237">
        <f>'步驟1. 先填【114-1申請總表】第8列之B欄至CN欄'!CG31</f>
        <v>0</v>
      </c>
      <c r="CH31" s="237" t="str">
        <f>'步驟1. 先填【114-1申請總表】第8列之B欄至CN欄'!CH31</f>
        <v xml:space="preserve">無達到學習目標之原因:
</v>
      </c>
      <c r="CI31" s="237" t="str">
        <f>'步驟1. 先填【114-1申請總表】第8列之B欄至CN欄'!CI31</f>
        <v xml:space="preserve">改善方法:
</v>
      </c>
      <c r="CJ31" s="237" t="str">
        <f>'步驟1. 先填【114-1申請總表】第8列之B欄至CN欄'!CJ31</f>
        <v xml:space="preserve">最喜歡的課後休閒活動:
</v>
      </c>
      <c r="CK31" s="237" t="str">
        <f>'步驟1. 先填【114-1申請總表】第8列之B欄至CN欄'!CK31</f>
        <v xml:space="preserve">收穫:
</v>
      </c>
      <c r="CL31" s="237">
        <f>'步驟1. 先填【114-1申請總表】第8列之B欄至CN欄'!CL31</f>
        <v>0</v>
      </c>
      <c r="CM31" s="237">
        <f>'步驟1. 先填【114-1申請總表】第8列之B欄至CN欄'!CM31</f>
        <v>0</v>
      </c>
      <c r="CN31" s="237">
        <f>'步驟1. 先填【114-1申請總表】第8列之B欄至CN欄'!CN31</f>
        <v>0</v>
      </c>
      <c r="CO31" s="243">
        <f>'步驟1. 先填【114-1申請總表】第8列之B欄至CN欄'!CO31</f>
        <v>0</v>
      </c>
      <c r="CP31" s="243" t="str">
        <f>'步驟1. 先填【114-1申請總表】第8列之B欄至CN欄'!CP31</f>
        <v>7000021</v>
      </c>
      <c r="CQ31" s="243" t="str">
        <f>'步驟1. 先填【114-1申請總表】第8列之B欄至CN欄'!CQ31</f>
        <v/>
      </c>
      <c r="CR31" s="243" t="str">
        <f>'步驟1. 先填【114-1申請總表】第8列之B欄至CN欄'!CR31</f>
        <v/>
      </c>
      <c r="CS31" s="243">
        <f>'步驟1. 先填【114-1申請總表】第8列之B欄至CN欄'!CS31</f>
        <v>0</v>
      </c>
      <c r="CT31" s="243" t="str">
        <f>'步驟1. 先填【114-1申請總表】第8列之B欄至CN欄'!CT31</f>
        <v/>
      </c>
      <c r="CU31" s="243" t="str">
        <f>'步驟1. 先填【114-1申請總表】第8列之B欄至CN欄'!CU31</f>
        <v/>
      </c>
      <c r="CV31" s="243" t="str">
        <f>'步驟1. 先填【114-1申請總表】第8列之B欄至CN欄'!CV31</f>
        <v/>
      </c>
      <c r="CW31" s="243" t="str">
        <f>'步驟1. 先填【114-1申請總表】第8列之B欄至CN欄'!CW31</f>
        <v/>
      </c>
      <c r="CX31" s="243" t="str">
        <f>'步驟1. 先填【114-1申請總表】第8列之B欄至CN欄'!CX31</f>
        <v/>
      </c>
      <c r="CY31" s="243" t="str">
        <f>'步驟1. 先填【114-1申請總表】第8列之B欄至CN欄'!CY31</f>
        <v/>
      </c>
      <c r="CZ31" s="243" t="str">
        <f>'步驟1. 先填【114-1申請總表】第8列之B欄至CN欄'!CZ31</f>
        <v/>
      </c>
      <c r="DA31" s="243">
        <f>'步驟1. 先填【114-1申請總表】第8列之B欄至CN欄'!DA31</f>
        <v>0</v>
      </c>
      <c r="DB31" s="243">
        <f>'步驟1. 先填【114-1申請總表】第8列之B欄至CN欄'!DB31</f>
        <v>0</v>
      </c>
      <c r="DC31" s="243">
        <f>'步驟1. 先填【114-1申請總表】第8列之B欄至CN欄'!DC31</f>
        <v>0</v>
      </c>
      <c r="DD31" s="243">
        <f>'步驟1. 先填【114-1申請總表】第8列之B欄至CN欄'!DD31</f>
        <v>0</v>
      </c>
      <c r="DE31" s="243">
        <f>'步驟1. 先填【114-1申請總表】第8列之B欄至CN欄'!DE31</f>
        <v>0</v>
      </c>
      <c r="DF31" s="243">
        <f>'步驟1. 先填【114-1申請總表】第8列之B欄至CN欄'!DF31</f>
        <v>1</v>
      </c>
      <c r="DG31" s="243">
        <f>'步驟1. 先填【114-1申請總表】第8列之B欄至CN欄'!DG31</f>
        <v>0</v>
      </c>
      <c r="DH31" s="243">
        <f>'步驟1. 先填【114-1申請總表】第8列之B欄至CN欄'!DH31</f>
        <v>0</v>
      </c>
      <c r="DI31" s="243">
        <f>'步驟1. 先填【114-1申請總表】第8列之B欄至CN欄'!DI31</f>
        <v>0</v>
      </c>
      <c r="DJ31" s="243">
        <f>'步驟1. 先填【114-1申請總表】第8列之B欄至CN欄'!DJ31</f>
        <v>0</v>
      </c>
      <c r="DK31" s="243">
        <f>'步驟1. 先填【114-1申請總表】第8列之B欄至CN欄'!DK31</f>
        <v>0</v>
      </c>
      <c r="DL31" s="243">
        <f>'步驟1. 先填【114-1申請總表】第8列之B欄至CN欄'!DL31</f>
        <v>0</v>
      </c>
      <c r="DM31" s="243">
        <f>'步驟1. 先填【114-1申請總表】第8列之B欄至CN欄'!DM31</f>
        <v>0</v>
      </c>
      <c r="DN31" s="243">
        <f>'步驟1. 先填【114-1申請總表】第8列之B欄至CN欄'!DN31</f>
        <v>0</v>
      </c>
      <c r="DO31" s="266" t="str">
        <f t="shared" si="0"/>
        <v>身份別輸入錯誤</v>
      </c>
      <c r="DP31" s="266" t="str">
        <f t="shared" si="1"/>
        <v>身份別輸入錯誤</v>
      </c>
      <c r="DQ31" s="266" t="str">
        <f t="shared" si="2"/>
        <v>身份別輸入錯誤</v>
      </c>
      <c r="DR31" s="267">
        <v>0</v>
      </c>
      <c r="DS31" s="267"/>
      <c r="DT31" s="267"/>
      <c r="DU31" s="267"/>
      <c r="DV31" s="267"/>
      <c r="DW31" s="267"/>
      <c r="DX31" s="267"/>
      <c r="DY31" s="267"/>
      <c r="DZ31" s="267"/>
      <c r="EA31" s="267"/>
      <c r="EB31" s="267">
        <f t="shared" si="22"/>
        <v>0</v>
      </c>
      <c r="EC31" s="267"/>
      <c r="ED31" s="267"/>
      <c r="EE31" s="267"/>
      <c r="EF31" s="267"/>
      <c r="EG31" s="267"/>
      <c r="EH31" s="267"/>
      <c r="EI31" s="267"/>
      <c r="EJ31" s="267"/>
      <c r="EK31" s="267"/>
      <c r="EL31" s="267"/>
      <c r="EM31" s="267"/>
      <c r="EN31" s="267"/>
      <c r="EO31" s="267"/>
      <c r="EP31" s="267"/>
      <c r="EQ31" s="267"/>
      <c r="ER31" s="267"/>
      <c r="ES31" s="267"/>
      <c r="ET31" s="267"/>
      <c r="EU31" s="258"/>
      <c r="EV31" s="258"/>
      <c r="EW31" s="258"/>
      <c r="EX31" s="257" t="str">
        <f t="shared" si="3"/>
        <v>已提交</v>
      </c>
      <c r="EY31" s="257" t="str">
        <f t="shared" si="4"/>
        <v>已提交</v>
      </c>
      <c r="EZ31" s="257" t="str">
        <f t="shared" si="5"/>
        <v>已提交</v>
      </c>
      <c r="FA31" s="258" t="str">
        <f t="shared" si="6"/>
        <v>已提交</v>
      </c>
      <c r="FB31" s="258" t="str">
        <f t="shared" si="7"/>
        <v>已提交</v>
      </c>
      <c r="FC31" s="258" t="str">
        <f t="shared" si="8"/>
        <v>已提交</v>
      </c>
      <c r="FD31" s="258" t="str">
        <f t="shared" si="9"/>
        <v>已提交</v>
      </c>
      <c r="FE31" s="258" t="str">
        <f t="shared" si="10"/>
        <v>已提交</v>
      </c>
      <c r="FF31" s="258" t="str">
        <f t="shared" si="11"/>
        <v>已提交</v>
      </c>
      <c r="FG31" s="258" t="str">
        <f t="shared" si="12"/>
        <v>已提交</v>
      </c>
      <c r="FH31" s="258" t="str">
        <f t="shared" si="13"/>
        <v>已提交</v>
      </c>
      <c r="FI31" s="257" t="str">
        <f t="shared" si="14"/>
        <v>已提交</v>
      </c>
      <c r="FJ31" s="259" t="str">
        <f t="shared" si="15"/>
        <v>已提交</v>
      </c>
      <c r="FK31" s="258" t="str">
        <f t="shared" si="16"/>
        <v>已提交</v>
      </c>
      <c r="FL31" s="258" t="str">
        <f t="shared" si="17"/>
        <v>已提交</v>
      </c>
      <c r="FM31" s="258" t="str">
        <f t="shared" si="18"/>
        <v>已提交</v>
      </c>
      <c r="FN31" s="258"/>
      <c r="FO31" s="258"/>
      <c r="FP31" s="258"/>
      <c r="FQ31" s="258"/>
      <c r="FR31" s="258"/>
      <c r="FS31" s="258"/>
      <c r="FT31" s="258"/>
      <c r="FU31" s="258"/>
      <c r="FV31" s="258" t="str">
        <f t="shared" si="19"/>
        <v/>
      </c>
      <c r="FW31" s="258" t="str">
        <f t="shared" si="20"/>
        <v/>
      </c>
      <c r="FX31" s="258" t="str">
        <f t="shared" si="21"/>
        <v/>
      </c>
      <c r="FY31" s="258"/>
      <c r="FZ31" s="258"/>
      <c r="GA31" s="258"/>
      <c r="GB31" s="258"/>
      <c r="GC31" s="258"/>
      <c r="GD31" s="258"/>
      <c r="GE31" s="258"/>
      <c r="GF31" s="258"/>
      <c r="GG31" s="258"/>
      <c r="GH31" s="258"/>
      <c r="GI31" s="258"/>
      <c r="GJ31" s="258"/>
      <c r="GK31" s="258"/>
      <c r="GL31" s="258"/>
      <c r="GM31" s="258"/>
      <c r="GN31" s="258"/>
      <c r="GO31" s="258" t="s">
        <v>263</v>
      </c>
      <c r="GP31" s="258"/>
      <c r="GQ31" s="258"/>
      <c r="GR31" s="258"/>
      <c r="GS31" s="258"/>
    </row>
    <row r="32" spans="1:201" s="270" customFormat="1" ht="79.5" customHeight="1">
      <c r="A32" s="286" t="str">
        <f t="shared" si="23"/>
        <v>114學年度第二學期</v>
      </c>
      <c r="B32" s="237">
        <f>'步驟1. 先填【114-1申請總表】第8列之B欄至CN欄'!B32</f>
        <v>0</v>
      </c>
      <c r="C32" s="237">
        <f>'步驟1. 先填【114-1申請總表】第8列之B欄至CN欄'!C32</f>
        <v>0</v>
      </c>
      <c r="D32" s="237" t="str">
        <f>'步驟1. 先填【114-1申請總表】第8列之B欄至CN欄'!D32</f>
        <v>25</v>
      </c>
      <c r="E32" s="237">
        <f>'步驟1. 先填【114-1申請總表】第8列之B欄至CN欄'!E32</f>
        <v>0</v>
      </c>
      <c r="F32" s="237">
        <f>'步驟1. 先填【114-1申請總表】第8列之B欄至CN欄'!F32</f>
        <v>0</v>
      </c>
      <c r="G32" s="237">
        <f>'步驟1. 先填【114-1申請總表】第8列之B欄至CN欄'!G32</f>
        <v>0</v>
      </c>
      <c r="H32" s="237">
        <f>'步驟1. 先填【114-1申請總表】第8列之B欄至CN欄'!H32</f>
        <v>0</v>
      </c>
      <c r="I32" s="237">
        <f>'步驟1. 先填【114-1申請總表】第8列之B欄至CN欄'!I32</f>
        <v>0</v>
      </c>
      <c r="J32" s="237">
        <f>'步驟1. 先填【114-1申請總表】第8列之B欄至CN欄'!J32</f>
        <v>0</v>
      </c>
      <c r="K32" s="237">
        <f>'步驟1. 先填【114-1申請總表】第8列之B欄至CN欄'!K32</f>
        <v>0</v>
      </c>
      <c r="L32" s="237">
        <f>'步驟1. 先填【114-1申請總表】第8列之B欄至CN欄'!L32</f>
        <v>0</v>
      </c>
      <c r="M32" s="237">
        <f>'步驟1. 先填【114-1申請總表】第8列之B欄至CN欄'!M32</f>
        <v>0</v>
      </c>
      <c r="N32" s="237">
        <f>'步驟1. 先填【114-1申請總表】第8列之B欄至CN欄'!N32</f>
        <v>0</v>
      </c>
      <c r="O32" s="237" t="str">
        <f>'步驟1. 先填【114-1申請總表】第8列之B欄至CN欄'!O32</f>
        <v>XX縣XX鄉XX村XX鄰XX路XX號XX樓</v>
      </c>
      <c r="P32" s="237" t="str">
        <f>'步驟1. 先填【114-1申請總表】第8列之B欄至CN欄'!P32</f>
        <v>1.助學獎學金</v>
      </c>
      <c r="Q32" s="237">
        <f>'步驟1. 先填【114-1申請總表】第8列之B欄至CN欄'!Q32</f>
        <v>0</v>
      </c>
      <c r="R32" s="237">
        <f>'步驟1. 先填【114-1申請總表】第8列之B欄至CN欄'!R32</f>
        <v>0</v>
      </c>
      <c r="S32" s="237">
        <f>'步驟1. 先填【114-1申請總表】第8列之B欄至CN欄'!S32</f>
        <v>0</v>
      </c>
      <c r="T32" s="237">
        <f>'步驟1. 先填【114-1申請總表】第8列之B欄至CN欄'!T32</f>
        <v>0</v>
      </c>
      <c r="U32" s="237">
        <f>'步驟1. 先填【114-1申請總表】第8列之B欄至CN欄'!U32</f>
        <v>0</v>
      </c>
      <c r="V32" s="237">
        <f>'步驟1. 先填【114-1申請總表】第8列之B欄至CN欄'!V32</f>
        <v>0</v>
      </c>
      <c r="W32" s="237">
        <f>'步驟1. 先填【114-1申請總表】第8列之B欄至CN欄'!W32</f>
        <v>0</v>
      </c>
      <c r="X32" s="237">
        <f>'步驟1. 先填【114-1申請總表】第8列之B欄至CN欄'!X32</f>
        <v>0</v>
      </c>
      <c r="Y32" s="237">
        <f>'步驟1. 先填【114-1申請總表】第8列之B欄至CN欄'!Y32</f>
        <v>0</v>
      </c>
      <c r="Z32" s="237">
        <f>'步驟1. 先填【114-1申請總表】第8列之B欄至CN欄'!Z32</f>
        <v>0</v>
      </c>
      <c r="AA32" s="237">
        <f>'步驟1. 先填【114-1申請總表】第8列之B欄至CN欄'!AA32</f>
        <v>0</v>
      </c>
      <c r="AB32" s="237">
        <f>'步驟1. 先填【114-1申請總表】第8列之B欄至CN欄'!AB32</f>
        <v>0</v>
      </c>
      <c r="AC32" s="237">
        <f>'步驟1. 先填【114-1申請總表】第8列之B欄至CN欄'!AC32</f>
        <v>0</v>
      </c>
      <c r="AD32" s="237">
        <f>'步驟1. 先填【114-1申請總表】第8列之B欄至CN欄'!AD32</f>
        <v>0</v>
      </c>
      <c r="AE32" s="237">
        <f>'步驟1. 先填【114-1申請總表】第8列之B欄至CN欄'!AE32</f>
        <v>0</v>
      </c>
      <c r="AF32" s="237">
        <f>'步驟1. 先填【114-1申請總表】第8列之B欄至CN欄'!AF32</f>
        <v>0</v>
      </c>
      <c r="AG32" s="237">
        <f>'步驟1. 先填【114-1申請總表】第8列之B欄至CN欄'!AG32</f>
        <v>0</v>
      </c>
      <c r="AH32" s="237">
        <f>'步驟1. 先填【114-1申請總表】第8列之B欄至CN欄'!AH32</f>
        <v>0</v>
      </c>
      <c r="AI32" s="237">
        <f>'步驟1. 先填【114-1申請總表】第8列之B欄至CN欄'!AI32</f>
        <v>0</v>
      </c>
      <c r="AJ32" s="237">
        <f>'步驟1. 先填【114-1申請總表】第8列之B欄至CN欄'!AJ32</f>
        <v>0</v>
      </c>
      <c r="AK32" s="237">
        <f>'步驟1. 先填【114-1申請總表】第8列之B欄至CN欄'!AK32</f>
        <v>0</v>
      </c>
      <c r="AL32" s="237">
        <f>'步驟1. 先填【114-1申請總表】第8列之B欄至CN欄'!AL32</f>
        <v>0</v>
      </c>
      <c r="AM32" s="237">
        <f>'步驟1. 先填【114-1申請總表】第8列之B欄至CN欄'!AM32</f>
        <v>0</v>
      </c>
      <c r="AN32" s="237">
        <f>'步驟1. 先填【114-1申請總表】第8列之B欄至CN欄'!AN32</f>
        <v>0</v>
      </c>
      <c r="AO32" s="237">
        <f>'步驟1. 先填【114-1申請總表】第8列之B欄至CN欄'!AO32</f>
        <v>0</v>
      </c>
      <c r="AP32" s="237">
        <f>'步驟1. 先填【114-1申請總表】第8列之B欄至CN欄'!AP32</f>
        <v>0</v>
      </c>
      <c r="AQ32" s="237">
        <f>'步驟1. 先填【114-1申請總表】第8列之B欄至CN欄'!AQ32</f>
        <v>0</v>
      </c>
      <c r="AR32" s="237">
        <f>'步驟1. 先填【114-1申請總表】第8列之B欄至CN欄'!AR32</f>
        <v>0</v>
      </c>
      <c r="AS32" s="237">
        <f>'步驟1. 先填【114-1申請總表】第8列之B欄至CN欄'!AS32</f>
        <v>0</v>
      </c>
      <c r="AT32" s="237">
        <f>'步驟1. 先填【114-1申請總表】第8列之B欄至CN欄'!AT32</f>
        <v>0</v>
      </c>
      <c r="AU32" s="237">
        <f>'步驟1. 先填【114-1申請總表】第8列之B欄至CN欄'!AU32</f>
        <v>0</v>
      </c>
      <c r="AV32" s="237">
        <f>'步驟1. 先填【114-1申請總表】第8列之B欄至CN欄'!AV32</f>
        <v>0</v>
      </c>
      <c r="AW32" s="237">
        <f>'步驟1. 先填【114-1申請總表】第8列之B欄至CN欄'!AW32</f>
        <v>0</v>
      </c>
      <c r="AX32" s="237">
        <f>'步驟1. 先填【114-1申請總表】第8列之B欄至CN欄'!AX32</f>
        <v>0</v>
      </c>
      <c r="AY32" s="237">
        <f>'步驟1. 先填【114-1申請總表】第8列之B欄至CN欄'!AY32</f>
        <v>0</v>
      </c>
      <c r="AZ32" s="237">
        <f>'步驟1. 先填【114-1申請總表】第8列之B欄至CN欄'!AZ32</f>
        <v>0</v>
      </c>
      <c r="BA32" s="237">
        <f>'步驟1. 先填【114-1申請總表】第8列之B欄至CN欄'!BA32</f>
        <v>0</v>
      </c>
      <c r="BB32" s="237">
        <f>'步驟1. 先填【114-1申請總表】第8列之B欄至CN欄'!BB32</f>
        <v>0</v>
      </c>
      <c r="BC32" s="237">
        <f>'步驟1. 先填【114-1申請總表】第8列之B欄至CN欄'!BC32</f>
        <v>0</v>
      </c>
      <c r="BD32" s="237">
        <f>'步驟1. 先填【114-1申請總表】第8列之B欄至CN欄'!BD32</f>
        <v>0</v>
      </c>
      <c r="BE32" s="237">
        <f>'步驟1. 先填【114-1申請總表】第8列之B欄至CN欄'!BE32</f>
        <v>0</v>
      </c>
      <c r="BF32" s="237">
        <f>'步驟1. 先填【114-1申請總表】第8列之B欄至CN欄'!BF32</f>
        <v>0</v>
      </c>
      <c r="BG32" s="237">
        <f>'步驟1. 先填【114-1申請總表】第8列之B欄至CN欄'!BG32</f>
        <v>0</v>
      </c>
      <c r="BH32" s="237">
        <f>'步驟1. 先填【114-1申請總表】第8列之B欄至CN欄'!BH32</f>
        <v>0</v>
      </c>
      <c r="BI32" s="237">
        <f>'步驟1. 先填【114-1申請總表】第8列之B欄至CN欄'!BI32</f>
        <v>0</v>
      </c>
      <c r="BJ32" s="237">
        <f>'步驟1. 先填【114-1申請總表】第8列之B欄至CN欄'!BJ32</f>
        <v>0</v>
      </c>
      <c r="BK32" s="237">
        <f>'步驟1. 先填【114-1申請總表】第8列之B欄至CN欄'!BK32</f>
        <v>0</v>
      </c>
      <c r="BL32" s="237">
        <f>'步驟1. 先填【114-1申請總表】第8列之B欄至CN欄'!BL32</f>
        <v>0</v>
      </c>
      <c r="BM32" s="237">
        <f>'步驟1. 先填【114-1申請總表】第8列之B欄至CN欄'!BM32</f>
        <v>0</v>
      </c>
      <c r="BN32" s="237">
        <f>'步驟1. 先填【114-1申請總表】第8列之B欄至CN欄'!BN32</f>
        <v>0</v>
      </c>
      <c r="BO32" s="237">
        <f>'步驟1. 先填【114-1申請總表】第8列之B欄至CN欄'!BO32</f>
        <v>0</v>
      </c>
      <c r="BP32" s="237">
        <f>'步驟1. 先填【114-1申請總表】第8列之B欄至CN欄'!BP32</f>
        <v>0</v>
      </c>
      <c r="BQ32" s="237">
        <f>'步驟1. 先填【114-1申請總表】第8列之B欄至CN欄'!BQ32</f>
        <v>0</v>
      </c>
      <c r="BR32" s="237">
        <f>'步驟1. 先填【114-1申請總表】第8列之B欄至CN欄'!BR32</f>
        <v>0</v>
      </c>
      <c r="BS32" s="237">
        <f>'步驟1. 先填【114-1申請總表】第8列之B欄至CN欄'!BS32</f>
        <v>0</v>
      </c>
      <c r="BT32" s="237">
        <f>'步驟1. 先填【114-1申請總表】第8列之B欄至CN欄'!BT32</f>
        <v>0</v>
      </c>
      <c r="BU32" s="237">
        <f>'步驟1. 先填【114-1申請總表】第8列之B欄至CN欄'!BU32</f>
        <v>0</v>
      </c>
      <c r="BV32" s="237">
        <f>'步驟1. 先填【114-1申請總表】第8列之B欄至CN欄'!BV32</f>
        <v>0</v>
      </c>
      <c r="BW32" s="237" t="str">
        <f>'步驟1. 先填【114-1申請總表】第8列之B欄至CN欄'!BW32</f>
        <v xml:space="preserve">學科:
</v>
      </c>
      <c r="BX32" s="237" t="str">
        <f>'步驟1. 先填【114-1申請總表】第8列之B欄至CN欄'!BX32</f>
        <v xml:space="preserve">題型:
</v>
      </c>
      <c r="BY32" s="237">
        <f>'步驟1. 先填【114-1申請總表】第8列之B欄至CN欄'!BY32</f>
        <v>0</v>
      </c>
      <c r="BZ32" s="237" t="str">
        <f>'步驟1. 先填【114-1申請總表】第8列之B欄至CN欄'!BZ32</f>
        <v xml:space="preserve">學科:
</v>
      </c>
      <c r="CA32" s="237" t="str">
        <f>'步驟1. 先填【114-1申請總表】第8列之B欄至CN欄'!CA32</f>
        <v xml:space="preserve">題型:
</v>
      </c>
      <c r="CB32" s="237">
        <f>'步驟1. 先填【114-1申請總表】第8列之B欄至CN欄'!CB32</f>
        <v>0</v>
      </c>
      <c r="CC32" s="237" t="str">
        <f>'步驟1. 先填【114-1申請總表】第8列之B欄至CN欄'!CC32</f>
        <v>有無參加:</v>
      </c>
      <c r="CD32" s="237" t="str">
        <f>'步驟1. 先填【114-1申請總表】第8列之B欄至CN欄'!CD32</f>
        <v xml:space="preserve">社團或活動:
</v>
      </c>
      <c r="CE32" s="237">
        <f>'步驟1. 先填【114-1申請總表】第8列之B欄至CN欄'!CE32</f>
        <v>0</v>
      </c>
      <c r="CF32" s="237">
        <f>'步驟1. 先填【114-1申請總表】第8列之B欄至CN欄'!CF32</f>
        <v>0</v>
      </c>
      <c r="CG32" s="237">
        <f>'步驟1. 先填【114-1申請總表】第8列之B欄至CN欄'!CG32</f>
        <v>0</v>
      </c>
      <c r="CH32" s="237" t="str">
        <f>'步驟1. 先填【114-1申請總表】第8列之B欄至CN欄'!CH32</f>
        <v xml:space="preserve">無達到學習目標之原因:
</v>
      </c>
      <c r="CI32" s="237" t="str">
        <f>'步驟1. 先填【114-1申請總表】第8列之B欄至CN欄'!CI32</f>
        <v xml:space="preserve">改善方法:
</v>
      </c>
      <c r="CJ32" s="237" t="str">
        <f>'步驟1. 先填【114-1申請總表】第8列之B欄至CN欄'!CJ32</f>
        <v xml:space="preserve">最喜歡的課後休閒活動:
</v>
      </c>
      <c r="CK32" s="237" t="str">
        <f>'步驟1. 先填【114-1申請總表】第8列之B欄至CN欄'!CK32</f>
        <v xml:space="preserve">收穫:
</v>
      </c>
      <c r="CL32" s="237">
        <f>'步驟1. 先填【114-1申請總表】第8列之B欄至CN欄'!CL32</f>
        <v>0</v>
      </c>
      <c r="CM32" s="237">
        <f>'步驟1. 先填【114-1申請總表】第8列之B欄至CN欄'!CM32</f>
        <v>0</v>
      </c>
      <c r="CN32" s="237">
        <f>'步驟1. 先填【114-1申請總表】第8列之B欄至CN欄'!CN32</f>
        <v>0</v>
      </c>
      <c r="CO32" s="243">
        <f>'步驟1. 先填【114-1申請總表】第8列之B欄至CN欄'!CO32</f>
        <v>0</v>
      </c>
      <c r="CP32" s="243" t="str">
        <f>'步驟1. 先填【114-1申請總表】第8列之B欄至CN欄'!CP32</f>
        <v>7000021</v>
      </c>
      <c r="CQ32" s="243" t="str">
        <f>'步驟1. 先填【114-1申請總表】第8列之B欄至CN欄'!CQ32</f>
        <v/>
      </c>
      <c r="CR32" s="243" t="str">
        <f>'步驟1. 先填【114-1申請總表】第8列之B欄至CN欄'!CR32</f>
        <v/>
      </c>
      <c r="CS32" s="243">
        <f>'步驟1. 先填【114-1申請總表】第8列之B欄至CN欄'!CS32</f>
        <v>0</v>
      </c>
      <c r="CT32" s="243" t="str">
        <f>'步驟1. 先填【114-1申請總表】第8列之B欄至CN欄'!CT32</f>
        <v/>
      </c>
      <c r="CU32" s="243" t="str">
        <f>'步驟1. 先填【114-1申請總表】第8列之B欄至CN欄'!CU32</f>
        <v/>
      </c>
      <c r="CV32" s="243" t="str">
        <f>'步驟1. 先填【114-1申請總表】第8列之B欄至CN欄'!CV32</f>
        <v/>
      </c>
      <c r="CW32" s="243" t="str">
        <f>'步驟1. 先填【114-1申請總表】第8列之B欄至CN欄'!CW32</f>
        <v/>
      </c>
      <c r="CX32" s="243" t="str">
        <f>'步驟1. 先填【114-1申請總表】第8列之B欄至CN欄'!CX32</f>
        <v/>
      </c>
      <c r="CY32" s="243" t="str">
        <f>'步驟1. 先填【114-1申請總表】第8列之B欄至CN欄'!CY32</f>
        <v/>
      </c>
      <c r="CZ32" s="243" t="str">
        <f>'步驟1. 先填【114-1申請總表】第8列之B欄至CN欄'!CZ32</f>
        <v/>
      </c>
      <c r="DA32" s="243">
        <f>'步驟1. 先填【114-1申請總表】第8列之B欄至CN欄'!DA32</f>
        <v>0</v>
      </c>
      <c r="DB32" s="243">
        <f>'步驟1. 先填【114-1申請總表】第8列之B欄至CN欄'!DB32</f>
        <v>0</v>
      </c>
      <c r="DC32" s="243">
        <f>'步驟1. 先填【114-1申請總表】第8列之B欄至CN欄'!DC32</f>
        <v>0</v>
      </c>
      <c r="DD32" s="243">
        <f>'步驟1. 先填【114-1申請總表】第8列之B欄至CN欄'!DD32</f>
        <v>0</v>
      </c>
      <c r="DE32" s="243">
        <f>'步驟1. 先填【114-1申請總表】第8列之B欄至CN欄'!DE32</f>
        <v>0</v>
      </c>
      <c r="DF32" s="243">
        <f>'步驟1. 先填【114-1申請總表】第8列之B欄至CN欄'!DF32</f>
        <v>1</v>
      </c>
      <c r="DG32" s="243">
        <f>'步驟1. 先填【114-1申請總表】第8列之B欄至CN欄'!DG32</f>
        <v>0</v>
      </c>
      <c r="DH32" s="243">
        <f>'步驟1. 先填【114-1申請總表】第8列之B欄至CN欄'!DH32</f>
        <v>0</v>
      </c>
      <c r="DI32" s="243">
        <f>'步驟1. 先填【114-1申請總表】第8列之B欄至CN欄'!DI32</f>
        <v>0</v>
      </c>
      <c r="DJ32" s="243">
        <f>'步驟1. 先填【114-1申請總表】第8列之B欄至CN欄'!DJ32</f>
        <v>0</v>
      </c>
      <c r="DK32" s="243">
        <f>'步驟1. 先填【114-1申請總表】第8列之B欄至CN欄'!DK32</f>
        <v>0</v>
      </c>
      <c r="DL32" s="243">
        <f>'步驟1. 先填【114-1申請總表】第8列之B欄至CN欄'!DL32</f>
        <v>0</v>
      </c>
      <c r="DM32" s="243">
        <f>'步驟1. 先填【114-1申請總表】第8列之B欄至CN欄'!DM32</f>
        <v>0</v>
      </c>
      <c r="DN32" s="243">
        <f>'步驟1. 先填【114-1申請總表】第8列之B欄至CN欄'!DN32</f>
        <v>0</v>
      </c>
      <c r="DO32" s="266" t="str">
        <f t="shared" si="0"/>
        <v>身份別輸入錯誤</v>
      </c>
      <c r="DP32" s="266" t="str">
        <f t="shared" si="1"/>
        <v>身份別輸入錯誤</v>
      </c>
      <c r="DQ32" s="266" t="str">
        <f t="shared" si="2"/>
        <v>身份別輸入錯誤</v>
      </c>
      <c r="DR32" s="267">
        <v>0</v>
      </c>
      <c r="DS32" s="267"/>
      <c r="DT32" s="267"/>
      <c r="DU32" s="267"/>
      <c r="DV32" s="267"/>
      <c r="DW32" s="267"/>
      <c r="DX32" s="267"/>
      <c r="DY32" s="267"/>
      <c r="DZ32" s="267"/>
      <c r="EA32" s="267"/>
      <c r="EB32" s="267">
        <f t="shared" si="22"/>
        <v>0</v>
      </c>
      <c r="EC32" s="267"/>
      <c r="ED32" s="267"/>
      <c r="EE32" s="267"/>
      <c r="EF32" s="267"/>
      <c r="EG32" s="267"/>
      <c r="EH32" s="267"/>
      <c r="EI32" s="267"/>
      <c r="EJ32" s="267"/>
      <c r="EK32" s="267"/>
      <c r="EL32" s="267"/>
      <c r="EM32" s="267"/>
      <c r="EN32" s="267"/>
      <c r="EO32" s="267"/>
      <c r="EP32" s="267"/>
      <c r="EQ32" s="267"/>
      <c r="ER32" s="267"/>
      <c r="ES32" s="267"/>
      <c r="ET32" s="267"/>
      <c r="EU32" s="258"/>
      <c r="EV32" s="258"/>
      <c r="EW32" s="258"/>
      <c r="EX32" s="257" t="str">
        <f t="shared" si="3"/>
        <v>已提交</v>
      </c>
      <c r="EY32" s="257" t="str">
        <f t="shared" si="4"/>
        <v>已提交</v>
      </c>
      <c r="EZ32" s="257" t="str">
        <f t="shared" si="5"/>
        <v>已提交</v>
      </c>
      <c r="FA32" s="258" t="str">
        <f t="shared" si="6"/>
        <v>已提交</v>
      </c>
      <c r="FB32" s="258" t="str">
        <f t="shared" si="7"/>
        <v>已提交</v>
      </c>
      <c r="FC32" s="258" t="str">
        <f t="shared" si="8"/>
        <v>已提交</v>
      </c>
      <c r="FD32" s="258" t="str">
        <f t="shared" si="9"/>
        <v>已提交</v>
      </c>
      <c r="FE32" s="258" t="str">
        <f t="shared" si="10"/>
        <v>已提交</v>
      </c>
      <c r="FF32" s="258" t="str">
        <f t="shared" si="11"/>
        <v>已提交</v>
      </c>
      <c r="FG32" s="258" t="str">
        <f t="shared" si="12"/>
        <v>已提交</v>
      </c>
      <c r="FH32" s="258" t="str">
        <f t="shared" si="13"/>
        <v>已提交</v>
      </c>
      <c r="FI32" s="257" t="str">
        <f t="shared" si="14"/>
        <v>已提交</v>
      </c>
      <c r="FJ32" s="259" t="str">
        <f t="shared" si="15"/>
        <v>已提交</v>
      </c>
      <c r="FK32" s="258" t="str">
        <f t="shared" si="16"/>
        <v>已提交</v>
      </c>
      <c r="FL32" s="258" t="str">
        <f t="shared" si="17"/>
        <v>已提交</v>
      </c>
      <c r="FM32" s="258" t="str">
        <f t="shared" si="18"/>
        <v>已提交</v>
      </c>
      <c r="FN32" s="258"/>
      <c r="FO32" s="258"/>
      <c r="FP32" s="258"/>
      <c r="FQ32" s="258"/>
      <c r="FR32" s="258"/>
      <c r="FS32" s="258"/>
      <c r="FT32" s="258"/>
      <c r="FU32" s="258"/>
      <c r="FV32" s="258" t="str">
        <f t="shared" si="19"/>
        <v/>
      </c>
      <c r="FW32" s="258" t="str">
        <f t="shared" si="20"/>
        <v/>
      </c>
      <c r="FX32" s="258" t="str">
        <f t="shared" si="21"/>
        <v/>
      </c>
      <c r="FY32" s="258"/>
      <c r="FZ32" s="258"/>
      <c r="GA32" s="258"/>
      <c r="GB32" s="258"/>
      <c r="GC32" s="258"/>
      <c r="GD32" s="258"/>
      <c r="GE32" s="258"/>
      <c r="GF32" s="258"/>
      <c r="GG32" s="258"/>
      <c r="GH32" s="258"/>
      <c r="GI32" s="258"/>
      <c r="GJ32" s="258"/>
      <c r="GK32" s="258"/>
      <c r="GL32" s="258"/>
      <c r="GM32" s="258"/>
      <c r="GN32" s="258"/>
      <c r="GO32" s="258" t="s">
        <v>263</v>
      </c>
      <c r="GP32" s="258"/>
      <c r="GQ32" s="258"/>
      <c r="GR32" s="258"/>
      <c r="GS32" s="258"/>
    </row>
    <row r="33" spans="1:201" s="270" customFormat="1" ht="79.5" customHeight="1">
      <c r="A33" s="286" t="str">
        <f t="shared" si="23"/>
        <v>114學年度第二學期</v>
      </c>
      <c r="B33" s="237">
        <f>'步驟1. 先填【114-1申請總表】第8列之B欄至CN欄'!B33</f>
        <v>0</v>
      </c>
      <c r="C33" s="237">
        <f>'步驟1. 先填【114-1申請總表】第8列之B欄至CN欄'!C33</f>
        <v>0</v>
      </c>
      <c r="D33" s="237" t="str">
        <f>'步驟1. 先填【114-1申請總表】第8列之B欄至CN欄'!D33</f>
        <v>26</v>
      </c>
      <c r="E33" s="237">
        <f>'步驟1. 先填【114-1申請總表】第8列之B欄至CN欄'!E33</f>
        <v>0</v>
      </c>
      <c r="F33" s="237">
        <f>'步驟1. 先填【114-1申請總表】第8列之B欄至CN欄'!F33</f>
        <v>0</v>
      </c>
      <c r="G33" s="237">
        <f>'步驟1. 先填【114-1申請總表】第8列之B欄至CN欄'!G33</f>
        <v>0</v>
      </c>
      <c r="H33" s="237">
        <f>'步驟1. 先填【114-1申請總表】第8列之B欄至CN欄'!H33</f>
        <v>0</v>
      </c>
      <c r="I33" s="237">
        <f>'步驟1. 先填【114-1申請總表】第8列之B欄至CN欄'!I33</f>
        <v>0</v>
      </c>
      <c r="J33" s="237">
        <f>'步驟1. 先填【114-1申請總表】第8列之B欄至CN欄'!J33</f>
        <v>0</v>
      </c>
      <c r="K33" s="237">
        <f>'步驟1. 先填【114-1申請總表】第8列之B欄至CN欄'!K33</f>
        <v>0</v>
      </c>
      <c r="L33" s="237">
        <f>'步驟1. 先填【114-1申請總表】第8列之B欄至CN欄'!L33</f>
        <v>0</v>
      </c>
      <c r="M33" s="237">
        <f>'步驟1. 先填【114-1申請總表】第8列之B欄至CN欄'!M33</f>
        <v>0</v>
      </c>
      <c r="N33" s="237">
        <f>'步驟1. 先填【114-1申請總表】第8列之B欄至CN欄'!N33</f>
        <v>0</v>
      </c>
      <c r="O33" s="237" t="str">
        <f>'步驟1. 先填【114-1申請總表】第8列之B欄至CN欄'!O33</f>
        <v>XX縣XX鄉XX村XX鄰XX路XX號XX樓</v>
      </c>
      <c r="P33" s="237" t="str">
        <f>'步驟1. 先填【114-1申請總表】第8列之B欄至CN欄'!P33</f>
        <v>1.助學獎學金</v>
      </c>
      <c r="Q33" s="237">
        <f>'步驟1. 先填【114-1申請總表】第8列之B欄至CN欄'!Q33</f>
        <v>0</v>
      </c>
      <c r="R33" s="237">
        <f>'步驟1. 先填【114-1申請總表】第8列之B欄至CN欄'!R33</f>
        <v>0</v>
      </c>
      <c r="S33" s="237">
        <f>'步驟1. 先填【114-1申請總表】第8列之B欄至CN欄'!S33</f>
        <v>0</v>
      </c>
      <c r="T33" s="237">
        <f>'步驟1. 先填【114-1申請總表】第8列之B欄至CN欄'!T33</f>
        <v>0</v>
      </c>
      <c r="U33" s="237">
        <f>'步驟1. 先填【114-1申請總表】第8列之B欄至CN欄'!U33</f>
        <v>0</v>
      </c>
      <c r="V33" s="237">
        <f>'步驟1. 先填【114-1申請總表】第8列之B欄至CN欄'!V33</f>
        <v>0</v>
      </c>
      <c r="W33" s="237">
        <f>'步驟1. 先填【114-1申請總表】第8列之B欄至CN欄'!W33</f>
        <v>0</v>
      </c>
      <c r="X33" s="237">
        <f>'步驟1. 先填【114-1申請總表】第8列之B欄至CN欄'!X33</f>
        <v>0</v>
      </c>
      <c r="Y33" s="237">
        <f>'步驟1. 先填【114-1申請總表】第8列之B欄至CN欄'!Y33</f>
        <v>0</v>
      </c>
      <c r="Z33" s="237">
        <f>'步驟1. 先填【114-1申請總表】第8列之B欄至CN欄'!Z33</f>
        <v>0</v>
      </c>
      <c r="AA33" s="237">
        <f>'步驟1. 先填【114-1申請總表】第8列之B欄至CN欄'!AA33</f>
        <v>0</v>
      </c>
      <c r="AB33" s="237">
        <f>'步驟1. 先填【114-1申請總表】第8列之B欄至CN欄'!AB33</f>
        <v>0</v>
      </c>
      <c r="AC33" s="237">
        <f>'步驟1. 先填【114-1申請總表】第8列之B欄至CN欄'!AC33</f>
        <v>0</v>
      </c>
      <c r="AD33" s="237">
        <f>'步驟1. 先填【114-1申請總表】第8列之B欄至CN欄'!AD33</f>
        <v>0</v>
      </c>
      <c r="AE33" s="237">
        <f>'步驟1. 先填【114-1申請總表】第8列之B欄至CN欄'!AE33</f>
        <v>0</v>
      </c>
      <c r="AF33" s="237">
        <f>'步驟1. 先填【114-1申請總表】第8列之B欄至CN欄'!AF33</f>
        <v>0</v>
      </c>
      <c r="AG33" s="237">
        <f>'步驟1. 先填【114-1申請總表】第8列之B欄至CN欄'!AG33</f>
        <v>0</v>
      </c>
      <c r="AH33" s="237">
        <f>'步驟1. 先填【114-1申請總表】第8列之B欄至CN欄'!AH33</f>
        <v>0</v>
      </c>
      <c r="AI33" s="237">
        <f>'步驟1. 先填【114-1申請總表】第8列之B欄至CN欄'!AI33</f>
        <v>0</v>
      </c>
      <c r="AJ33" s="237">
        <f>'步驟1. 先填【114-1申請總表】第8列之B欄至CN欄'!AJ33</f>
        <v>0</v>
      </c>
      <c r="AK33" s="237">
        <f>'步驟1. 先填【114-1申請總表】第8列之B欄至CN欄'!AK33</f>
        <v>0</v>
      </c>
      <c r="AL33" s="237">
        <f>'步驟1. 先填【114-1申請總表】第8列之B欄至CN欄'!AL33</f>
        <v>0</v>
      </c>
      <c r="AM33" s="237">
        <f>'步驟1. 先填【114-1申請總表】第8列之B欄至CN欄'!AM33</f>
        <v>0</v>
      </c>
      <c r="AN33" s="237">
        <f>'步驟1. 先填【114-1申請總表】第8列之B欄至CN欄'!AN33</f>
        <v>0</v>
      </c>
      <c r="AO33" s="237">
        <f>'步驟1. 先填【114-1申請總表】第8列之B欄至CN欄'!AO33</f>
        <v>0</v>
      </c>
      <c r="AP33" s="237">
        <f>'步驟1. 先填【114-1申請總表】第8列之B欄至CN欄'!AP33</f>
        <v>0</v>
      </c>
      <c r="AQ33" s="237">
        <f>'步驟1. 先填【114-1申請總表】第8列之B欄至CN欄'!AQ33</f>
        <v>0</v>
      </c>
      <c r="AR33" s="237">
        <f>'步驟1. 先填【114-1申請總表】第8列之B欄至CN欄'!AR33</f>
        <v>0</v>
      </c>
      <c r="AS33" s="237">
        <f>'步驟1. 先填【114-1申請總表】第8列之B欄至CN欄'!AS33</f>
        <v>0</v>
      </c>
      <c r="AT33" s="237">
        <f>'步驟1. 先填【114-1申請總表】第8列之B欄至CN欄'!AT33</f>
        <v>0</v>
      </c>
      <c r="AU33" s="237">
        <f>'步驟1. 先填【114-1申請總表】第8列之B欄至CN欄'!AU33</f>
        <v>0</v>
      </c>
      <c r="AV33" s="237">
        <f>'步驟1. 先填【114-1申請總表】第8列之B欄至CN欄'!AV33</f>
        <v>0</v>
      </c>
      <c r="AW33" s="237">
        <f>'步驟1. 先填【114-1申請總表】第8列之B欄至CN欄'!AW33</f>
        <v>0</v>
      </c>
      <c r="AX33" s="237">
        <f>'步驟1. 先填【114-1申請總表】第8列之B欄至CN欄'!AX33</f>
        <v>0</v>
      </c>
      <c r="AY33" s="237">
        <f>'步驟1. 先填【114-1申請總表】第8列之B欄至CN欄'!AY33</f>
        <v>0</v>
      </c>
      <c r="AZ33" s="237">
        <f>'步驟1. 先填【114-1申請總表】第8列之B欄至CN欄'!AZ33</f>
        <v>0</v>
      </c>
      <c r="BA33" s="237">
        <f>'步驟1. 先填【114-1申請總表】第8列之B欄至CN欄'!BA33</f>
        <v>0</v>
      </c>
      <c r="BB33" s="237">
        <f>'步驟1. 先填【114-1申請總表】第8列之B欄至CN欄'!BB33</f>
        <v>0</v>
      </c>
      <c r="BC33" s="237">
        <f>'步驟1. 先填【114-1申請總表】第8列之B欄至CN欄'!BC33</f>
        <v>0</v>
      </c>
      <c r="BD33" s="237">
        <f>'步驟1. 先填【114-1申請總表】第8列之B欄至CN欄'!BD33</f>
        <v>0</v>
      </c>
      <c r="BE33" s="237">
        <f>'步驟1. 先填【114-1申請總表】第8列之B欄至CN欄'!BE33</f>
        <v>0</v>
      </c>
      <c r="BF33" s="237">
        <f>'步驟1. 先填【114-1申請總表】第8列之B欄至CN欄'!BF33</f>
        <v>0</v>
      </c>
      <c r="BG33" s="237">
        <f>'步驟1. 先填【114-1申請總表】第8列之B欄至CN欄'!BG33</f>
        <v>0</v>
      </c>
      <c r="BH33" s="237">
        <f>'步驟1. 先填【114-1申請總表】第8列之B欄至CN欄'!BH33</f>
        <v>0</v>
      </c>
      <c r="BI33" s="237">
        <f>'步驟1. 先填【114-1申請總表】第8列之B欄至CN欄'!BI33</f>
        <v>0</v>
      </c>
      <c r="BJ33" s="237">
        <f>'步驟1. 先填【114-1申請總表】第8列之B欄至CN欄'!BJ33</f>
        <v>0</v>
      </c>
      <c r="BK33" s="237">
        <f>'步驟1. 先填【114-1申請總表】第8列之B欄至CN欄'!BK33</f>
        <v>0</v>
      </c>
      <c r="BL33" s="237">
        <f>'步驟1. 先填【114-1申請總表】第8列之B欄至CN欄'!BL33</f>
        <v>0</v>
      </c>
      <c r="BM33" s="237">
        <f>'步驟1. 先填【114-1申請總表】第8列之B欄至CN欄'!BM33</f>
        <v>0</v>
      </c>
      <c r="BN33" s="237">
        <f>'步驟1. 先填【114-1申請總表】第8列之B欄至CN欄'!BN33</f>
        <v>0</v>
      </c>
      <c r="BO33" s="237">
        <f>'步驟1. 先填【114-1申請總表】第8列之B欄至CN欄'!BO33</f>
        <v>0</v>
      </c>
      <c r="BP33" s="237">
        <f>'步驟1. 先填【114-1申請總表】第8列之B欄至CN欄'!BP33</f>
        <v>0</v>
      </c>
      <c r="BQ33" s="237">
        <f>'步驟1. 先填【114-1申請總表】第8列之B欄至CN欄'!BQ33</f>
        <v>0</v>
      </c>
      <c r="BR33" s="237">
        <f>'步驟1. 先填【114-1申請總表】第8列之B欄至CN欄'!BR33</f>
        <v>0</v>
      </c>
      <c r="BS33" s="237">
        <f>'步驟1. 先填【114-1申請總表】第8列之B欄至CN欄'!BS33</f>
        <v>0</v>
      </c>
      <c r="BT33" s="237">
        <f>'步驟1. 先填【114-1申請總表】第8列之B欄至CN欄'!BT33</f>
        <v>0</v>
      </c>
      <c r="BU33" s="237">
        <f>'步驟1. 先填【114-1申請總表】第8列之B欄至CN欄'!BU33</f>
        <v>0</v>
      </c>
      <c r="BV33" s="237">
        <f>'步驟1. 先填【114-1申請總表】第8列之B欄至CN欄'!BV33</f>
        <v>0</v>
      </c>
      <c r="BW33" s="237" t="str">
        <f>'步驟1. 先填【114-1申請總表】第8列之B欄至CN欄'!BW33</f>
        <v xml:space="preserve">學科:
</v>
      </c>
      <c r="BX33" s="237" t="str">
        <f>'步驟1. 先填【114-1申請總表】第8列之B欄至CN欄'!BX33</f>
        <v xml:space="preserve">題型:
</v>
      </c>
      <c r="BY33" s="237">
        <f>'步驟1. 先填【114-1申請總表】第8列之B欄至CN欄'!BY33</f>
        <v>0</v>
      </c>
      <c r="BZ33" s="237" t="str">
        <f>'步驟1. 先填【114-1申請總表】第8列之B欄至CN欄'!BZ33</f>
        <v xml:space="preserve">學科:
</v>
      </c>
      <c r="CA33" s="237" t="str">
        <f>'步驟1. 先填【114-1申請總表】第8列之B欄至CN欄'!CA33</f>
        <v xml:space="preserve">題型:
</v>
      </c>
      <c r="CB33" s="237">
        <f>'步驟1. 先填【114-1申請總表】第8列之B欄至CN欄'!CB33</f>
        <v>0</v>
      </c>
      <c r="CC33" s="237" t="str">
        <f>'步驟1. 先填【114-1申請總表】第8列之B欄至CN欄'!CC33</f>
        <v>有無參加:</v>
      </c>
      <c r="CD33" s="237" t="str">
        <f>'步驟1. 先填【114-1申請總表】第8列之B欄至CN欄'!CD33</f>
        <v xml:space="preserve">社團或活動:
</v>
      </c>
      <c r="CE33" s="237">
        <f>'步驟1. 先填【114-1申請總表】第8列之B欄至CN欄'!CE33</f>
        <v>0</v>
      </c>
      <c r="CF33" s="237">
        <f>'步驟1. 先填【114-1申請總表】第8列之B欄至CN欄'!CF33</f>
        <v>0</v>
      </c>
      <c r="CG33" s="237">
        <f>'步驟1. 先填【114-1申請總表】第8列之B欄至CN欄'!CG33</f>
        <v>0</v>
      </c>
      <c r="CH33" s="237" t="str">
        <f>'步驟1. 先填【114-1申請總表】第8列之B欄至CN欄'!CH33</f>
        <v xml:space="preserve">無達到學習目標之原因:
</v>
      </c>
      <c r="CI33" s="237" t="str">
        <f>'步驟1. 先填【114-1申請總表】第8列之B欄至CN欄'!CI33</f>
        <v xml:space="preserve">改善方法:
</v>
      </c>
      <c r="CJ33" s="237" t="str">
        <f>'步驟1. 先填【114-1申請總表】第8列之B欄至CN欄'!CJ33</f>
        <v xml:space="preserve">最喜歡的課後休閒活動:
</v>
      </c>
      <c r="CK33" s="237" t="str">
        <f>'步驟1. 先填【114-1申請總表】第8列之B欄至CN欄'!CK33</f>
        <v xml:space="preserve">收穫:
</v>
      </c>
      <c r="CL33" s="237">
        <f>'步驟1. 先填【114-1申請總表】第8列之B欄至CN欄'!CL33</f>
        <v>0</v>
      </c>
      <c r="CM33" s="237">
        <f>'步驟1. 先填【114-1申請總表】第8列之B欄至CN欄'!CM33</f>
        <v>0</v>
      </c>
      <c r="CN33" s="237">
        <f>'步驟1. 先填【114-1申請總表】第8列之B欄至CN欄'!CN33</f>
        <v>0</v>
      </c>
      <c r="CO33" s="243">
        <f>'步驟1. 先填【114-1申請總表】第8列之B欄至CN欄'!CO33</f>
        <v>0</v>
      </c>
      <c r="CP33" s="243" t="str">
        <f>'步驟1. 先填【114-1申請總表】第8列之B欄至CN欄'!CP33</f>
        <v>7000021</v>
      </c>
      <c r="CQ33" s="243" t="str">
        <f>'步驟1. 先填【114-1申請總表】第8列之B欄至CN欄'!CQ33</f>
        <v/>
      </c>
      <c r="CR33" s="243" t="str">
        <f>'步驟1. 先填【114-1申請總表】第8列之B欄至CN欄'!CR33</f>
        <v/>
      </c>
      <c r="CS33" s="243">
        <f>'步驟1. 先填【114-1申請總表】第8列之B欄至CN欄'!CS33</f>
        <v>0</v>
      </c>
      <c r="CT33" s="243" t="str">
        <f>'步驟1. 先填【114-1申請總表】第8列之B欄至CN欄'!CT33</f>
        <v/>
      </c>
      <c r="CU33" s="243" t="str">
        <f>'步驟1. 先填【114-1申請總表】第8列之B欄至CN欄'!CU33</f>
        <v/>
      </c>
      <c r="CV33" s="243" t="str">
        <f>'步驟1. 先填【114-1申請總表】第8列之B欄至CN欄'!CV33</f>
        <v/>
      </c>
      <c r="CW33" s="243" t="str">
        <f>'步驟1. 先填【114-1申請總表】第8列之B欄至CN欄'!CW33</f>
        <v/>
      </c>
      <c r="CX33" s="243" t="str">
        <f>'步驟1. 先填【114-1申請總表】第8列之B欄至CN欄'!CX33</f>
        <v/>
      </c>
      <c r="CY33" s="243" t="str">
        <f>'步驟1. 先填【114-1申請總表】第8列之B欄至CN欄'!CY33</f>
        <v/>
      </c>
      <c r="CZ33" s="243" t="str">
        <f>'步驟1. 先填【114-1申請總表】第8列之B欄至CN欄'!CZ33</f>
        <v/>
      </c>
      <c r="DA33" s="243">
        <f>'步驟1. 先填【114-1申請總表】第8列之B欄至CN欄'!DA33</f>
        <v>0</v>
      </c>
      <c r="DB33" s="243">
        <f>'步驟1. 先填【114-1申請總表】第8列之B欄至CN欄'!DB33</f>
        <v>0</v>
      </c>
      <c r="DC33" s="243">
        <f>'步驟1. 先填【114-1申請總表】第8列之B欄至CN欄'!DC33</f>
        <v>0</v>
      </c>
      <c r="DD33" s="243">
        <f>'步驟1. 先填【114-1申請總表】第8列之B欄至CN欄'!DD33</f>
        <v>0</v>
      </c>
      <c r="DE33" s="243">
        <f>'步驟1. 先填【114-1申請總表】第8列之B欄至CN欄'!DE33</f>
        <v>0</v>
      </c>
      <c r="DF33" s="243">
        <f>'步驟1. 先填【114-1申請總表】第8列之B欄至CN欄'!DF33</f>
        <v>1</v>
      </c>
      <c r="DG33" s="243">
        <f>'步驟1. 先填【114-1申請總表】第8列之B欄至CN欄'!DG33</f>
        <v>0</v>
      </c>
      <c r="DH33" s="243">
        <f>'步驟1. 先填【114-1申請總表】第8列之B欄至CN欄'!DH33</f>
        <v>0</v>
      </c>
      <c r="DI33" s="243">
        <f>'步驟1. 先填【114-1申請總表】第8列之B欄至CN欄'!DI33</f>
        <v>0</v>
      </c>
      <c r="DJ33" s="243">
        <f>'步驟1. 先填【114-1申請總表】第8列之B欄至CN欄'!DJ33</f>
        <v>0</v>
      </c>
      <c r="DK33" s="243">
        <f>'步驟1. 先填【114-1申請總表】第8列之B欄至CN欄'!DK33</f>
        <v>0</v>
      </c>
      <c r="DL33" s="243">
        <f>'步驟1. 先填【114-1申請總表】第8列之B欄至CN欄'!DL33</f>
        <v>0</v>
      </c>
      <c r="DM33" s="243">
        <f>'步驟1. 先填【114-1申請總表】第8列之B欄至CN欄'!DM33</f>
        <v>0</v>
      </c>
      <c r="DN33" s="243">
        <f>'步驟1. 先填【114-1申請總表】第8列之B欄至CN欄'!DN33</f>
        <v>0</v>
      </c>
      <c r="DO33" s="266" t="str">
        <f t="shared" si="0"/>
        <v>身份別輸入錯誤</v>
      </c>
      <c r="DP33" s="266" t="str">
        <f t="shared" si="1"/>
        <v>身份別輸入錯誤</v>
      </c>
      <c r="DQ33" s="266" t="str">
        <f t="shared" si="2"/>
        <v>身份別輸入錯誤</v>
      </c>
      <c r="DR33" s="267">
        <v>0</v>
      </c>
      <c r="DS33" s="267"/>
      <c r="DT33" s="267"/>
      <c r="DU33" s="267"/>
      <c r="DV33" s="267"/>
      <c r="DW33" s="267"/>
      <c r="DX33" s="267"/>
      <c r="DY33" s="267"/>
      <c r="DZ33" s="267"/>
      <c r="EA33" s="267"/>
      <c r="EB33" s="267">
        <f t="shared" si="22"/>
        <v>0</v>
      </c>
      <c r="EC33" s="267"/>
      <c r="ED33" s="267"/>
      <c r="EE33" s="267"/>
      <c r="EF33" s="267"/>
      <c r="EG33" s="267"/>
      <c r="EH33" s="267"/>
      <c r="EI33" s="267"/>
      <c r="EJ33" s="267"/>
      <c r="EK33" s="267"/>
      <c r="EL33" s="267"/>
      <c r="EM33" s="267"/>
      <c r="EN33" s="267"/>
      <c r="EO33" s="267"/>
      <c r="EP33" s="267"/>
      <c r="EQ33" s="267"/>
      <c r="ER33" s="267"/>
      <c r="ES33" s="267"/>
      <c r="ET33" s="267"/>
      <c r="EU33" s="258"/>
      <c r="EV33" s="258"/>
      <c r="EW33" s="258"/>
      <c r="EX33" s="257" t="str">
        <f t="shared" si="3"/>
        <v>已提交</v>
      </c>
      <c r="EY33" s="257" t="str">
        <f t="shared" si="4"/>
        <v>已提交</v>
      </c>
      <c r="EZ33" s="257" t="str">
        <f t="shared" si="5"/>
        <v>已提交</v>
      </c>
      <c r="FA33" s="258" t="str">
        <f t="shared" si="6"/>
        <v>已提交</v>
      </c>
      <c r="FB33" s="258" t="str">
        <f t="shared" si="7"/>
        <v>已提交</v>
      </c>
      <c r="FC33" s="258" t="str">
        <f t="shared" si="8"/>
        <v>已提交</v>
      </c>
      <c r="FD33" s="258" t="str">
        <f t="shared" si="9"/>
        <v>已提交</v>
      </c>
      <c r="FE33" s="258" t="str">
        <f t="shared" si="10"/>
        <v>已提交</v>
      </c>
      <c r="FF33" s="258" t="str">
        <f t="shared" si="11"/>
        <v>已提交</v>
      </c>
      <c r="FG33" s="258" t="str">
        <f t="shared" si="12"/>
        <v>已提交</v>
      </c>
      <c r="FH33" s="258" t="str">
        <f t="shared" si="13"/>
        <v>已提交</v>
      </c>
      <c r="FI33" s="257" t="str">
        <f t="shared" si="14"/>
        <v>已提交</v>
      </c>
      <c r="FJ33" s="259" t="str">
        <f t="shared" si="15"/>
        <v>已提交</v>
      </c>
      <c r="FK33" s="258" t="str">
        <f t="shared" si="16"/>
        <v>已提交</v>
      </c>
      <c r="FL33" s="258" t="str">
        <f t="shared" si="17"/>
        <v>已提交</v>
      </c>
      <c r="FM33" s="258" t="str">
        <f t="shared" si="18"/>
        <v>已提交</v>
      </c>
      <c r="FN33" s="258"/>
      <c r="FO33" s="258"/>
      <c r="FP33" s="258"/>
      <c r="FQ33" s="258"/>
      <c r="FR33" s="258"/>
      <c r="FS33" s="258"/>
      <c r="FT33" s="258"/>
      <c r="FU33" s="258"/>
      <c r="FV33" s="258" t="str">
        <f t="shared" si="19"/>
        <v/>
      </c>
      <c r="FW33" s="258" t="str">
        <f t="shared" si="20"/>
        <v/>
      </c>
      <c r="FX33" s="258" t="str">
        <f t="shared" si="21"/>
        <v/>
      </c>
      <c r="FY33" s="258"/>
      <c r="FZ33" s="258"/>
      <c r="GA33" s="258"/>
      <c r="GB33" s="258"/>
      <c r="GC33" s="258"/>
      <c r="GD33" s="258"/>
      <c r="GE33" s="258"/>
      <c r="GF33" s="258"/>
      <c r="GG33" s="258"/>
      <c r="GH33" s="258"/>
      <c r="GI33" s="258"/>
      <c r="GJ33" s="258"/>
      <c r="GK33" s="258"/>
      <c r="GL33" s="258"/>
      <c r="GM33" s="258"/>
      <c r="GN33" s="258"/>
      <c r="GO33" s="258" t="s">
        <v>263</v>
      </c>
      <c r="GP33" s="258"/>
      <c r="GQ33" s="258"/>
      <c r="GR33" s="258"/>
      <c r="GS33" s="258"/>
    </row>
    <row r="34" spans="1:201" s="270" customFormat="1" ht="79.5" customHeight="1">
      <c r="A34" s="286" t="str">
        <f t="shared" si="23"/>
        <v>114學年度第二學期</v>
      </c>
      <c r="B34" s="237">
        <f>'步驟1. 先填【114-1申請總表】第8列之B欄至CN欄'!B34</f>
        <v>0</v>
      </c>
      <c r="C34" s="237">
        <f>'步驟1. 先填【114-1申請總表】第8列之B欄至CN欄'!C34</f>
        <v>0</v>
      </c>
      <c r="D34" s="237" t="str">
        <f>'步驟1. 先填【114-1申請總表】第8列之B欄至CN欄'!D34</f>
        <v>27</v>
      </c>
      <c r="E34" s="237">
        <f>'步驟1. 先填【114-1申請總表】第8列之B欄至CN欄'!E34</f>
        <v>0</v>
      </c>
      <c r="F34" s="237">
        <f>'步驟1. 先填【114-1申請總表】第8列之B欄至CN欄'!F34</f>
        <v>0</v>
      </c>
      <c r="G34" s="237">
        <f>'步驟1. 先填【114-1申請總表】第8列之B欄至CN欄'!G34</f>
        <v>0</v>
      </c>
      <c r="H34" s="237">
        <f>'步驟1. 先填【114-1申請總表】第8列之B欄至CN欄'!H34</f>
        <v>0</v>
      </c>
      <c r="I34" s="237">
        <f>'步驟1. 先填【114-1申請總表】第8列之B欄至CN欄'!I34</f>
        <v>0</v>
      </c>
      <c r="J34" s="237">
        <f>'步驟1. 先填【114-1申請總表】第8列之B欄至CN欄'!J34</f>
        <v>0</v>
      </c>
      <c r="K34" s="237">
        <f>'步驟1. 先填【114-1申請總表】第8列之B欄至CN欄'!K34</f>
        <v>0</v>
      </c>
      <c r="L34" s="237">
        <f>'步驟1. 先填【114-1申請總表】第8列之B欄至CN欄'!L34</f>
        <v>0</v>
      </c>
      <c r="M34" s="237">
        <f>'步驟1. 先填【114-1申請總表】第8列之B欄至CN欄'!M34</f>
        <v>0</v>
      </c>
      <c r="N34" s="237">
        <f>'步驟1. 先填【114-1申請總表】第8列之B欄至CN欄'!N34</f>
        <v>0</v>
      </c>
      <c r="O34" s="237" t="str">
        <f>'步驟1. 先填【114-1申請總表】第8列之B欄至CN欄'!O34</f>
        <v>XX縣XX鄉XX村XX鄰XX路XX號XX樓</v>
      </c>
      <c r="P34" s="237" t="str">
        <f>'步驟1. 先填【114-1申請總表】第8列之B欄至CN欄'!P34</f>
        <v>1.助學獎學金</v>
      </c>
      <c r="Q34" s="237">
        <f>'步驟1. 先填【114-1申請總表】第8列之B欄至CN欄'!Q34</f>
        <v>0</v>
      </c>
      <c r="R34" s="237">
        <f>'步驟1. 先填【114-1申請總表】第8列之B欄至CN欄'!R34</f>
        <v>0</v>
      </c>
      <c r="S34" s="237">
        <f>'步驟1. 先填【114-1申請總表】第8列之B欄至CN欄'!S34</f>
        <v>0</v>
      </c>
      <c r="T34" s="237">
        <f>'步驟1. 先填【114-1申請總表】第8列之B欄至CN欄'!T34</f>
        <v>0</v>
      </c>
      <c r="U34" s="237">
        <f>'步驟1. 先填【114-1申請總表】第8列之B欄至CN欄'!U34</f>
        <v>0</v>
      </c>
      <c r="V34" s="237">
        <f>'步驟1. 先填【114-1申請總表】第8列之B欄至CN欄'!V34</f>
        <v>0</v>
      </c>
      <c r="W34" s="237">
        <f>'步驟1. 先填【114-1申請總表】第8列之B欄至CN欄'!W34</f>
        <v>0</v>
      </c>
      <c r="X34" s="237">
        <f>'步驟1. 先填【114-1申請總表】第8列之B欄至CN欄'!X34</f>
        <v>0</v>
      </c>
      <c r="Y34" s="237">
        <f>'步驟1. 先填【114-1申請總表】第8列之B欄至CN欄'!Y34</f>
        <v>0</v>
      </c>
      <c r="Z34" s="237">
        <f>'步驟1. 先填【114-1申請總表】第8列之B欄至CN欄'!Z34</f>
        <v>0</v>
      </c>
      <c r="AA34" s="237">
        <f>'步驟1. 先填【114-1申請總表】第8列之B欄至CN欄'!AA34</f>
        <v>0</v>
      </c>
      <c r="AB34" s="237">
        <f>'步驟1. 先填【114-1申請總表】第8列之B欄至CN欄'!AB34</f>
        <v>0</v>
      </c>
      <c r="AC34" s="237">
        <f>'步驟1. 先填【114-1申請總表】第8列之B欄至CN欄'!AC34</f>
        <v>0</v>
      </c>
      <c r="AD34" s="237">
        <f>'步驟1. 先填【114-1申請總表】第8列之B欄至CN欄'!AD34</f>
        <v>0</v>
      </c>
      <c r="AE34" s="237">
        <f>'步驟1. 先填【114-1申請總表】第8列之B欄至CN欄'!AE34</f>
        <v>0</v>
      </c>
      <c r="AF34" s="237">
        <f>'步驟1. 先填【114-1申請總表】第8列之B欄至CN欄'!AF34</f>
        <v>0</v>
      </c>
      <c r="AG34" s="237">
        <f>'步驟1. 先填【114-1申請總表】第8列之B欄至CN欄'!AG34</f>
        <v>0</v>
      </c>
      <c r="AH34" s="237">
        <f>'步驟1. 先填【114-1申請總表】第8列之B欄至CN欄'!AH34</f>
        <v>0</v>
      </c>
      <c r="AI34" s="237">
        <f>'步驟1. 先填【114-1申請總表】第8列之B欄至CN欄'!AI34</f>
        <v>0</v>
      </c>
      <c r="AJ34" s="237">
        <f>'步驟1. 先填【114-1申請總表】第8列之B欄至CN欄'!AJ34</f>
        <v>0</v>
      </c>
      <c r="AK34" s="237">
        <f>'步驟1. 先填【114-1申請總表】第8列之B欄至CN欄'!AK34</f>
        <v>0</v>
      </c>
      <c r="AL34" s="237">
        <f>'步驟1. 先填【114-1申請總表】第8列之B欄至CN欄'!AL34</f>
        <v>0</v>
      </c>
      <c r="AM34" s="237">
        <f>'步驟1. 先填【114-1申請總表】第8列之B欄至CN欄'!AM34</f>
        <v>0</v>
      </c>
      <c r="AN34" s="237">
        <f>'步驟1. 先填【114-1申請總表】第8列之B欄至CN欄'!AN34</f>
        <v>0</v>
      </c>
      <c r="AO34" s="237">
        <f>'步驟1. 先填【114-1申請總表】第8列之B欄至CN欄'!AO34</f>
        <v>0</v>
      </c>
      <c r="AP34" s="237">
        <f>'步驟1. 先填【114-1申請總表】第8列之B欄至CN欄'!AP34</f>
        <v>0</v>
      </c>
      <c r="AQ34" s="237">
        <f>'步驟1. 先填【114-1申請總表】第8列之B欄至CN欄'!AQ34</f>
        <v>0</v>
      </c>
      <c r="AR34" s="237">
        <f>'步驟1. 先填【114-1申請總表】第8列之B欄至CN欄'!AR34</f>
        <v>0</v>
      </c>
      <c r="AS34" s="237">
        <f>'步驟1. 先填【114-1申請總表】第8列之B欄至CN欄'!AS34</f>
        <v>0</v>
      </c>
      <c r="AT34" s="237">
        <f>'步驟1. 先填【114-1申請總表】第8列之B欄至CN欄'!AT34</f>
        <v>0</v>
      </c>
      <c r="AU34" s="237">
        <f>'步驟1. 先填【114-1申請總表】第8列之B欄至CN欄'!AU34</f>
        <v>0</v>
      </c>
      <c r="AV34" s="237">
        <f>'步驟1. 先填【114-1申請總表】第8列之B欄至CN欄'!AV34</f>
        <v>0</v>
      </c>
      <c r="AW34" s="237">
        <f>'步驟1. 先填【114-1申請總表】第8列之B欄至CN欄'!AW34</f>
        <v>0</v>
      </c>
      <c r="AX34" s="237">
        <f>'步驟1. 先填【114-1申請總表】第8列之B欄至CN欄'!AX34</f>
        <v>0</v>
      </c>
      <c r="AY34" s="237">
        <f>'步驟1. 先填【114-1申請總表】第8列之B欄至CN欄'!AY34</f>
        <v>0</v>
      </c>
      <c r="AZ34" s="237">
        <f>'步驟1. 先填【114-1申請總表】第8列之B欄至CN欄'!AZ34</f>
        <v>0</v>
      </c>
      <c r="BA34" s="237">
        <f>'步驟1. 先填【114-1申請總表】第8列之B欄至CN欄'!BA34</f>
        <v>0</v>
      </c>
      <c r="BB34" s="237">
        <f>'步驟1. 先填【114-1申請總表】第8列之B欄至CN欄'!BB34</f>
        <v>0</v>
      </c>
      <c r="BC34" s="237">
        <f>'步驟1. 先填【114-1申請總表】第8列之B欄至CN欄'!BC34</f>
        <v>0</v>
      </c>
      <c r="BD34" s="237">
        <f>'步驟1. 先填【114-1申請總表】第8列之B欄至CN欄'!BD34</f>
        <v>0</v>
      </c>
      <c r="BE34" s="237">
        <f>'步驟1. 先填【114-1申請總表】第8列之B欄至CN欄'!BE34</f>
        <v>0</v>
      </c>
      <c r="BF34" s="237">
        <f>'步驟1. 先填【114-1申請總表】第8列之B欄至CN欄'!BF34</f>
        <v>0</v>
      </c>
      <c r="BG34" s="237">
        <f>'步驟1. 先填【114-1申請總表】第8列之B欄至CN欄'!BG34</f>
        <v>0</v>
      </c>
      <c r="BH34" s="237">
        <f>'步驟1. 先填【114-1申請總表】第8列之B欄至CN欄'!BH34</f>
        <v>0</v>
      </c>
      <c r="BI34" s="237">
        <f>'步驟1. 先填【114-1申請總表】第8列之B欄至CN欄'!BI34</f>
        <v>0</v>
      </c>
      <c r="BJ34" s="237">
        <f>'步驟1. 先填【114-1申請總表】第8列之B欄至CN欄'!BJ34</f>
        <v>0</v>
      </c>
      <c r="BK34" s="237">
        <f>'步驟1. 先填【114-1申請總表】第8列之B欄至CN欄'!BK34</f>
        <v>0</v>
      </c>
      <c r="BL34" s="237">
        <f>'步驟1. 先填【114-1申請總表】第8列之B欄至CN欄'!BL34</f>
        <v>0</v>
      </c>
      <c r="BM34" s="237">
        <f>'步驟1. 先填【114-1申請總表】第8列之B欄至CN欄'!BM34</f>
        <v>0</v>
      </c>
      <c r="BN34" s="237">
        <f>'步驟1. 先填【114-1申請總表】第8列之B欄至CN欄'!BN34</f>
        <v>0</v>
      </c>
      <c r="BO34" s="237">
        <f>'步驟1. 先填【114-1申請總表】第8列之B欄至CN欄'!BO34</f>
        <v>0</v>
      </c>
      <c r="BP34" s="237">
        <f>'步驟1. 先填【114-1申請總表】第8列之B欄至CN欄'!BP34</f>
        <v>0</v>
      </c>
      <c r="BQ34" s="237">
        <f>'步驟1. 先填【114-1申請總表】第8列之B欄至CN欄'!BQ34</f>
        <v>0</v>
      </c>
      <c r="BR34" s="237">
        <f>'步驟1. 先填【114-1申請總表】第8列之B欄至CN欄'!BR34</f>
        <v>0</v>
      </c>
      <c r="BS34" s="237">
        <f>'步驟1. 先填【114-1申請總表】第8列之B欄至CN欄'!BS34</f>
        <v>0</v>
      </c>
      <c r="BT34" s="237">
        <f>'步驟1. 先填【114-1申請總表】第8列之B欄至CN欄'!BT34</f>
        <v>0</v>
      </c>
      <c r="BU34" s="237">
        <f>'步驟1. 先填【114-1申請總表】第8列之B欄至CN欄'!BU34</f>
        <v>0</v>
      </c>
      <c r="BV34" s="237">
        <f>'步驟1. 先填【114-1申請總表】第8列之B欄至CN欄'!BV34</f>
        <v>0</v>
      </c>
      <c r="BW34" s="237" t="str">
        <f>'步驟1. 先填【114-1申請總表】第8列之B欄至CN欄'!BW34</f>
        <v xml:space="preserve">學科:
</v>
      </c>
      <c r="BX34" s="237" t="str">
        <f>'步驟1. 先填【114-1申請總表】第8列之B欄至CN欄'!BX34</f>
        <v xml:space="preserve">題型:
</v>
      </c>
      <c r="BY34" s="237">
        <f>'步驟1. 先填【114-1申請總表】第8列之B欄至CN欄'!BY34</f>
        <v>0</v>
      </c>
      <c r="BZ34" s="237" t="str">
        <f>'步驟1. 先填【114-1申請總表】第8列之B欄至CN欄'!BZ34</f>
        <v xml:space="preserve">學科:
</v>
      </c>
      <c r="CA34" s="237" t="str">
        <f>'步驟1. 先填【114-1申請總表】第8列之B欄至CN欄'!CA34</f>
        <v xml:space="preserve">題型:
</v>
      </c>
      <c r="CB34" s="237">
        <f>'步驟1. 先填【114-1申請總表】第8列之B欄至CN欄'!CB34</f>
        <v>0</v>
      </c>
      <c r="CC34" s="237" t="str">
        <f>'步驟1. 先填【114-1申請總表】第8列之B欄至CN欄'!CC34</f>
        <v>有無參加:</v>
      </c>
      <c r="CD34" s="237" t="str">
        <f>'步驟1. 先填【114-1申請總表】第8列之B欄至CN欄'!CD34</f>
        <v xml:space="preserve">社團或活動:
</v>
      </c>
      <c r="CE34" s="237">
        <f>'步驟1. 先填【114-1申請總表】第8列之B欄至CN欄'!CE34</f>
        <v>0</v>
      </c>
      <c r="CF34" s="237">
        <f>'步驟1. 先填【114-1申請總表】第8列之B欄至CN欄'!CF34</f>
        <v>0</v>
      </c>
      <c r="CG34" s="237">
        <f>'步驟1. 先填【114-1申請總表】第8列之B欄至CN欄'!CG34</f>
        <v>0</v>
      </c>
      <c r="CH34" s="237" t="str">
        <f>'步驟1. 先填【114-1申請總表】第8列之B欄至CN欄'!CH34</f>
        <v xml:space="preserve">無達到學習目標之原因:
</v>
      </c>
      <c r="CI34" s="237" t="str">
        <f>'步驟1. 先填【114-1申請總表】第8列之B欄至CN欄'!CI34</f>
        <v xml:space="preserve">改善方法:
</v>
      </c>
      <c r="CJ34" s="237" t="str">
        <f>'步驟1. 先填【114-1申請總表】第8列之B欄至CN欄'!CJ34</f>
        <v xml:space="preserve">最喜歡的課後休閒活動:
</v>
      </c>
      <c r="CK34" s="237" t="str">
        <f>'步驟1. 先填【114-1申請總表】第8列之B欄至CN欄'!CK34</f>
        <v xml:space="preserve">收穫:
</v>
      </c>
      <c r="CL34" s="237">
        <f>'步驟1. 先填【114-1申請總表】第8列之B欄至CN欄'!CL34</f>
        <v>0</v>
      </c>
      <c r="CM34" s="237">
        <f>'步驟1. 先填【114-1申請總表】第8列之B欄至CN欄'!CM34</f>
        <v>0</v>
      </c>
      <c r="CN34" s="237">
        <f>'步驟1. 先填【114-1申請總表】第8列之B欄至CN欄'!CN34</f>
        <v>0</v>
      </c>
      <c r="CO34" s="243">
        <f>'步驟1. 先填【114-1申請總表】第8列之B欄至CN欄'!CO34</f>
        <v>0</v>
      </c>
      <c r="CP34" s="243" t="str">
        <f>'步驟1. 先填【114-1申請總表】第8列之B欄至CN欄'!CP34</f>
        <v>7000021</v>
      </c>
      <c r="CQ34" s="243" t="str">
        <f>'步驟1. 先填【114-1申請總表】第8列之B欄至CN欄'!CQ34</f>
        <v/>
      </c>
      <c r="CR34" s="243" t="str">
        <f>'步驟1. 先填【114-1申請總表】第8列之B欄至CN欄'!CR34</f>
        <v/>
      </c>
      <c r="CS34" s="243">
        <f>'步驟1. 先填【114-1申請總表】第8列之B欄至CN欄'!CS34</f>
        <v>0</v>
      </c>
      <c r="CT34" s="243" t="str">
        <f>'步驟1. 先填【114-1申請總表】第8列之B欄至CN欄'!CT34</f>
        <v/>
      </c>
      <c r="CU34" s="243" t="str">
        <f>'步驟1. 先填【114-1申請總表】第8列之B欄至CN欄'!CU34</f>
        <v/>
      </c>
      <c r="CV34" s="243" t="str">
        <f>'步驟1. 先填【114-1申請總表】第8列之B欄至CN欄'!CV34</f>
        <v/>
      </c>
      <c r="CW34" s="243" t="str">
        <f>'步驟1. 先填【114-1申請總表】第8列之B欄至CN欄'!CW34</f>
        <v/>
      </c>
      <c r="CX34" s="243" t="str">
        <f>'步驟1. 先填【114-1申請總表】第8列之B欄至CN欄'!CX34</f>
        <v/>
      </c>
      <c r="CY34" s="243" t="str">
        <f>'步驟1. 先填【114-1申請總表】第8列之B欄至CN欄'!CY34</f>
        <v/>
      </c>
      <c r="CZ34" s="243" t="str">
        <f>'步驟1. 先填【114-1申請總表】第8列之B欄至CN欄'!CZ34</f>
        <v/>
      </c>
      <c r="DA34" s="243">
        <f>'步驟1. 先填【114-1申請總表】第8列之B欄至CN欄'!DA34</f>
        <v>0</v>
      </c>
      <c r="DB34" s="243">
        <f>'步驟1. 先填【114-1申請總表】第8列之B欄至CN欄'!DB34</f>
        <v>0</v>
      </c>
      <c r="DC34" s="243">
        <f>'步驟1. 先填【114-1申請總表】第8列之B欄至CN欄'!DC34</f>
        <v>0</v>
      </c>
      <c r="DD34" s="243">
        <f>'步驟1. 先填【114-1申請總表】第8列之B欄至CN欄'!DD34</f>
        <v>0</v>
      </c>
      <c r="DE34" s="243">
        <f>'步驟1. 先填【114-1申請總表】第8列之B欄至CN欄'!DE34</f>
        <v>0</v>
      </c>
      <c r="DF34" s="243">
        <f>'步驟1. 先填【114-1申請總表】第8列之B欄至CN欄'!DF34</f>
        <v>1</v>
      </c>
      <c r="DG34" s="243">
        <f>'步驟1. 先填【114-1申請總表】第8列之B欄至CN欄'!DG34</f>
        <v>0</v>
      </c>
      <c r="DH34" s="243">
        <f>'步驟1. 先填【114-1申請總表】第8列之B欄至CN欄'!DH34</f>
        <v>0</v>
      </c>
      <c r="DI34" s="243">
        <f>'步驟1. 先填【114-1申請總表】第8列之B欄至CN欄'!DI34</f>
        <v>0</v>
      </c>
      <c r="DJ34" s="243">
        <f>'步驟1. 先填【114-1申請總表】第8列之B欄至CN欄'!DJ34</f>
        <v>0</v>
      </c>
      <c r="DK34" s="243">
        <f>'步驟1. 先填【114-1申請總表】第8列之B欄至CN欄'!DK34</f>
        <v>0</v>
      </c>
      <c r="DL34" s="243">
        <f>'步驟1. 先填【114-1申請總表】第8列之B欄至CN欄'!DL34</f>
        <v>0</v>
      </c>
      <c r="DM34" s="243">
        <f>'步驟1. 先填【114-1申請總表】第8列之B欄至CN欄'!DM34</f>
        <v>0</v>
      </c>
      <c r="DN34" s="243">
        <f>'步驟1. 先填【114-1申請總表】第8列之B欄至CN欄'!DN34</f>
        <v>0</v>
      </c>
      <c r="DO34" s="266" t="str">
        <f t="shared" si="0"/>
        <v>身份別輸入錯誤</v>
      </c>
      <c r="DP34" s="266" t="str">
        <f t="shared" si="1"/>
        <v>身份別輸入錯誤</v>
      </c>
      <c r="DQ34" s="266" t="str">
        <f t="shared" si="2"/>
        <v>身份別輸入錯誤</v>
      </c>
      <c r="DR34" s="267">
        <v>0</v>
      </c>
      <c r="DS34" s="267"/>
      <c r="DT34" s="267"/>
      <c r="DU34" s="267"/>
      <c r="DV34" s="267"/>
      <c r="DW34" s="267"/>
      <c r="DX34" s="267"/>
      <c r="DY34" s="267"/>
      <c r="DZ34" s="267"/>
      <c r="EA34" s="267"/>
      <c r="EB34" s="267">
        <f t="shared" si="22"/>
        <v>0</v>
      </c>
      <c r="EC34" s="267"/>
      <c r="ED34" s="267"/>
      <c r="EE34" s="267"/>
      <c r="EF34" s="267"/>
      <c r="EG34" s="267"/>
      <c r="EH34" s="267"/>
      <c r="EI34" s="267"/>
      <c r="EJ34" s="267"/>
      <c r="EK34" s="267"/>
      <c r="EL34" s="267"/>
      <c r="EM34" s="267"/>
      <c r="EN34" s="267"/>
      <c r="EO34" s="267"/>
      <c r="EP34" s="267"/>
      <c r="EQ34" s="267"/>
      <c r="ER34" s="267"/>
      <c r="ES34" s="267"/>
      <c r="ET34" s="267"/>
      <c r="EU34" s="258"/>
      <c r="EV34" s="258"/>
      <c r="EW34" s="258"/>
      <c r="EX34" s="257" t="str">
        <f t="shared" si="3"/>
        <v>已提交</v>
      </c>
      <c r="EY34" s="257" t="str">
        <f t="shared" si="4"/>
        <v>已提交</v>
      </c>
      <c r="EZ34" s="257" t="str">
        <f t="shared" si="5"/>
        <v>已提交</v>
      </c>
      <c r="FA34" s="258" t="str">
        <f t="shared" si="6"/>
        <v>已提交</v>
      </c>
      <c r="FB34" s="258" t="str">
        <f t="shared" si="7"/>
        <v>已提交</v>
      </c>
      <c r="FC34" s="258" t="str">
        <f t="shared" si="8"/>
        <v>已提交</v>
      </c>
      <c r="FD34" s="258" t="str">
        <f t="shared" si="9"/>
        <v>已提交</v>
      </c>
      <c r="FE34" s="258" t="str">
        <f t="shared" si="10"/>
        <v>已提交</v>
      </c>
      <c r="FF34" s="258" t="str">
        <f t="shared" si="11"/>
        <v>已提交</v>
      </c>
      <c r="FG34" s="258" t="str">
        <f t="shared" si="12"/>
        <v>已提交</v>
      </c>
      <c r="FH34" s="258" t="str">
        <f t="shared" si="13"/>
        <v>已提交</v>
      </c>
      <c r="FI34" s="257" t="str">
        <f t="shared" si="14"/>
        <v>已提交</v>
      </c>
      <c r="FJ34" s="259" t="str">
        <f t="shared" si="15"/>
        <v>已提交</v>
      </c>
      <c r="FK34" s="258" t="str">
        <f t="shared" si="16"/>
        <v>已提交</v>
      </c>
      <c r="FL34" s="258" t="str">
        <f t="shared" si="17"/>
        <v>已提交</v>
      </c>
      <c r="FM34" s="258" t="str">
        <f t="shared" si="18"/>
        <v>已提交</v>
      </c>
      <c r="FN34" s="258"/>
      <c r="FO34" s="258"/>
      <c r="FP34" s="258"/>
      <c r="FQ34" s="258"/>
      <c r="FR34" s="258"/>
      <c r="FS34" s="258"/>
      <c r="FT34" s="258"/>
      <c r="FU34" s="258"/>
      <c r="FV34" s="258" t="str">
        <f t="shared" si="19"/>
        <v/>
      </c>
      <c r="FW34" s="258" t="str">
        <f t="shared" si="20"/>
        <v/>
      </c>
      <c r="FX34" s="258" t="str">
        <f t="shared" si="21"/>
        <v/>
      </c>
      <c r="FY34" s="258"/>
      <c r="FZ34" s="258"/>
      <c r="GA34" s="258"/>
      <c r="GB34" s="258"/>
      <c r="GC34" s="258"/>
      <c r="GD34" s="258"/>
      <c r="GE34" s="258"/>
      <c r="GF34" s="258"/>
      <c r="GG34" s="258"/>
      <c r="GH34" s="258"/>
      <c r="GI34" s="258"/>
      <c r="GJ34" s="258"/>
      <c r="GK34" s="258"/>
      <c r="GL34" s="258"/>
      <c r="GM34" s="258"/>
      <c r="GN34" s="258"/>
      <c r="GO34" s="258" t="s">
        <v>263</v>
      </c>
      <c r="GP34" s="258"/>
      <c r="GQ34" s="258"/>
      <c r="GR34" s="258"/>
      <c r="GS34" s="258"/>
    </row>
    <row r="35" spans="1:201" s="270" customFormat="1" ht="79.5" customHeight="1">
      <c r="A35" s="286" t="str">
        <f t="shared" si="23"/>
        <v>114學年度第二學期</v>
      </c>
      <c r="B35" s="237">
        <f>'步驟1. 先填【114-1申請總表】第8列之B欄至CN欄'!B35</f>
        <v>0</v>
      </c>
      <c r="C35" s="237">
        <f>'步驟1. 先填【114-1申請總表】第8列之B欄至CN欄'!C35</f>
        <v>0</v>
      </c>
      <c r="D35" s="237" t="str">
        <f>'步驟1. 先填【114-1申請總表】第8列之B欄至CN欄'!D35</f>
        <v>28</v>
      </c>
      <c r="E35" s="237">
        <f>'步驟1. 先填【114-1申請總表】第8列之B欄至CN欄'!E35</f>
        <v>0</v>
      </c>
      <c r="F35" s="237">
        <f>'步驟1. 先填【114-1申請總表】第8列之B欄至CN欄'!F35</f>
        <v>0</v>
      </c>
      <c r="G35" s="237">
        <f>'步驟1. 先填【114-1申請總表】第8列之B欄至CN欄'!G35</f>
        <v>0</v>
      </c>
      <c r="H35" s="237">
        <f>'步驟1. 先填【114-1申請總表】第8列之B欄至CN欄'!H35</f>
        <v>0</v>
      </c>
      <c r="I35" s="237">
        <f>'步驟1. 先填【114-1申請總表】第8列之B欄至CN欄'!I35</f>
        <v>0</v>
      </c>
      <c r="J35" s="237">
        <f>'步驟1. 先填【114-1申請總表】第8列之B欄至CN欄'!J35</f>
        <v>0</v>
      </c>
      <c r="K35" s="237">
        <f>'步驟1. 先填【114-1申請總表】第8列之B欄至CN欄'!K35</f>
        <v>0</v>
      </c>
      <c r="L35" s="237">
        <f>'步驟1. 先填【114-1申請總表】第8列之B欄至CN欄'!L35</f>
        <v>0</v>
      </c>
      <c r="M35" s="237">
        <f>'步驟1. 先填【114-1申請總表】第8列之B欄至CN欄'!M35</f>
        <v>0</v>
      </c>
      <c r="N35" s="237">
        <f>'步驟1. 先填【114-1申請總表】第8列之B欄至CN欄'!N35</f>
        <v>0</v>
      </c>
      <c r="O35" s="237" t="str">
        <f>'步驟1. 先填【114-1申請總表】第8列之B欄至CN欄'!O35</f>
        <v>XX縣XX鄉XX村XX鄰XX路XX號XX樓</v>
      </c>
      <c r="P35" s="237" t="str">
        <f>'步驟1. 先填【114-1申請總表】第8列之B欄至CN欄'!P35</f>
        <v>1.助學獎學金</v>
      </c>
      <c r="Q35" s="237">
        <f>'步驟1. 先填【114-1申請總表】第8列之B欄至CN欄'!Q35</f>
        <v>0</v>
      </c>
      <c r="R35" s="237">
        <f>'步驟1. 先填【114-1申請總表】第8列之B欄至CN欄'!R35</f>
        <v>0</v>
      </c>
      <c r="S35" s="237">
        <f>'步驟1. 先填【114-1申請總表】第8列之B欄至CN欄'!S35</f>
        <v>0</v>
      </c>
      <c r="T35" s="237">
        <f>'步驟1. 先填【114-1申請總表】第8列之B欄至CN欄'!T35</f>
        <v>0</v>
      </c>
      <c r="U35" s="237">
        <f>'步驟1. 先填【114-1申請總表】第8列之B欄至CN欄'!U35</f>
        <v>0</v>
      </c>
      <c r="V35" s="237">
        <f>'步驟1. 先填【114-1申請總表】第8列之B欄至CN欄'!V35</f>
        <v>0</v>
      </c>
      <c r="W35" s="237">
        <f>'步驟1. 先填【114-1申請總表】第8列之B欄至CN欄'!W35</f>
        <v>0</v>
      </c>
      <c r="X35" s="237">
        <f>'步驟1. 先填【114-1申請總表】第8列之B欄至CN欄'!X35</f>
        <v>0</v>
      </c>
      <c r="Y35" s="237">
        <f>'步驟1. 先填【114-1申請總表】第8列之B欄至CN欄'!Y35</f>
        <v>0</v>
      </c>
      <c r="Z35" s="237">
        <f>'步驟1. 先填【114-1申請總表】第8列之B欄至CN欄'!Z35</f>
        <v>0</v>
      </c>
      <c r="AA35" s="237">
        <f>'步驟1. 先填【114-1申請總表】第8列之B欄至CN欄'!AA35</f>
        <v>0</v>
      </c>
      <c r="AB35" s="237">
        <f>'步驟1. 先填【114-1申請總表】第8列之B欄至CN欄'!AB35</f>
        <v>0</v>
      </c>
      <c r="AC35" s="237">
        <f>'步驟1. 先填【114-1申請總表】第8列之B欄至CN欄'!AC35</f>
        <v>0</v>
      </c>
      <c r="AD35" s="237">
        <f>'步驟1. 先填【114-1申請總表】第8列之B欄至CN欄'!AD35</f>
        <v>0</v>
      </c>
      <c r="AE35" s="237">
        <f>'步驟1. 先填【114-1申請總表】第8列之B欄至CN欄'!AE35</f>
        <v>0</v>
      </c>
      <c r="AF35" s="237">
        <f>'步驟1. 先填【114-1申請總表】第8列之B欄至CN欄'!AF35</f>
        <v>0</v>
      </c>
      <c r="AG35" s="237">
        <f>'步驟1. 先填【114-1申請總表】第8列之B欄至CN欄'!AG35</f>
        <v>0</v>
      </c>
      <c r="AH35" s="237">
        <f>'步驟1. 先填【114-1申請總表】第8列之B欄至CN欄'!AH35</f>
        <v>0</v>
      </c>
      <c r="AI35" s="237">
        <f>'步驟1. 先填【114-1申請總表】第8列之B欄至CN欄'!AI35</f>
        <v>0</v>
      </c>
      <c r="AJ35" s="237">
        <f>'步驟1. 先填【114-1申請總表】第8列之B欄至CN欄'!AJ35</f>
        <v>0</v>
      </c>
      <c r="AK35" s="237">
        <f>'步驟1. 先填【114-1申請總表】第8列之B欄至CN欄'!AK35</f>
        <v>0</v>
      </c>
      <c r="AL35" s="237">
        <f>'步驟1. 先填【114-1申請總表】第8列之B欄至CN欄'!AL35</f>
        <v>0</v>
      </c>
      <c r="AM35" s="237">
        <f>'步驟1. 先填【114-1申請總表】第8列之B欄至CN欄'!AM35</f>
        <v>0</v>
      </c>
      <c r="AN35" s="237">
        <f>'步驟1. 先填【114-1申請總表】第8列之B欄至CN欄'!AN35</f>
        <v>0</v>
      </c>
      <c r="AO35" s="237">
        <f>'步驟1. 先填【114-1申請總表】第8列之B欄至CN欄'!AO35</f>
        <v>0</v>
      </c>
      <c r="AP35" s="237">
        <f>'步驟1. 先填【114-1申請總表】第8列之B欄至CN欄'!AP35</f>
        <v>0</v>
      </c>
      <c r="AQ35" s="237">
        <f>'步驟1. 先填【114-1申請總表】第8列之B欄至CN欄'!AQ35</f>
        <v>0</v>
      </c>
      <c r="AR35" s="237">
        <f>'步驟1. 先填【114-1申請總表】第8列之B欄至CN欄'!AR35</f>
        <v>0</v>
      </c>
      <c r="AS35" s="237">
        <f>'步驟1. 先填【114-1申請總表】第8列之B欄至CN欄'!AS35</f>
        <v>0</v>
      </c>
      <c r="AT35" s="237">
        <f>'步驟1. 先填【114-1申請總表】第8列之B欄至CN欄'!AT35</f>
        <v>0</v>
      </c>
      <c r="AU35" s="237">
        <f>'步驟1. 先填【114-1申請總表】第8列之B欄至CN欄'!AU35</f>
        <v>0</v>
      </c>
      <c r="AV35" s="237">
        <f>'步驟1. 先填【114-1申請總表】第8列之B欄至CN欄'!AV35</f>
        <v>0</v>
      </c>
      <c r="AW35" s="237">
        <f>'步驟1. 先填【114-1申請總表】第8列之B欄至CN欄'!AW35</f>
        <v>0</v>
      </c>
      <c r="AX35" s="237">
        <f>'步驟1. 先填【114-1申請總表】第8列之B欄至CN欄'!AX35</f>
        <v>0</v>
      </c>
      <c r="AY35" s="237">
        <f>'步驟1. 先填【114-1申請總表】第8列之B欄至CN欄'!AY35</f>
        <v>0</v>
      </c>
      <c r="AZ35" s="237">
        <f>'步驟1. 先填【114-1申請總表】第8列之B欄至CN欄'!AZ35</f>
        <v>0</v>
      </c>
      <c r="BA35" s="237">
        <f>'步驟1. 先填【114-1申請總表】第8列之B欄至CN欄'!BA35</f>
        <v>0</v>
      </c>
      <c r="BB35" s="237">
        <f>'步驟1. 先填【114-1申請總表】第8列之B欄至CN欄'!BB35</f>
        <v>0</v>
      </c>
      <c r="BC35" s="237">
        <f>'步驟1. 先填【114-1申請總表】第8列之B欄至CN欄'!BC35</f>
        <v>0</v>
      </c>
      <c r="BD35" s="237">
        <f>'步驟1. 先填【114-1申請總表】第8列之B欄至CN欄'!BD35</f>
        <v>0</v>
      </c>
      <c r="BE35" s="237">
        <f>'步驟1. 先填【114-1申請總表】第8列之B欄至CN欄'!BE35</f>
        <v>0</v>
      </c>
      <c r="BF35" s="237">
        <f>'步驟1. 先填【114-1申請總表】第8列之B欄至CN欄'!BF35</f>
        <v>0</v>
      </c>
      <c r="BG35" s="237">
        <f>'步驟1. 先填【114-1申請總表】第8列之B欄至CN欄'!BG35</f>
        <v>0</v>
      </c>
      <c r="BH35" s="237">
        <f>'步驟1. 先填【114-1申請總表】第8列之B欄至CN欄'!BH35</f>
        <v>0</v>
      </c>
      <c r="BI35" s="237">
        <f>'步驟1. 先填【114-1申請總表】第8列之B欄至CN欄'!BI35</f>
        <v>0</v>
      </c>
      <c r="BJ35" s="237">
        <f>'步驟1. 先填【114-1申請總表】第8列之B欄至CN欄'!BJ35</f>
        <v>0</v>
      </c>
      <c r="BK35" s="237">
        <f>'步驟1. 先填【114-1申請總表】第8列之B欄至CN欄'!BK35</f>
        <v>0</v>
      </c>
      <c r="BL35" s="237">
        <f>'步驟1. 先填【114-1申請總表】第8列之B欄至CN欄'!BL35</f>
        <v>0</v>
      </c>
      <c r="BM35" s="237">
        <f>'步驟1. 先填【114-1申請總表】第8列之B欄至CN欄'!BM35</f>
        <v>0</v>
      </c>
      <c r="BN35" s="237">
        <f>'步驟1. 先填【114-1申請總表】第8列之B欄至CN欄'!BN35</f>
        <v>0</v>
      </c>
      <c r="BO35" s="237">
        <f>'步驟1. 先填【114-1申請總表】第8列之B欄至CN欄'!BO35</f>
        <v>0</v>
      </c>
      <c r="BP35" s="237">
        <f>'步驟1. 先填【114-1申請總表】第8列之B欄至CN欄'!BP35</f>
        <v>0</v>
      </c>
      <c r="BQ35" s="237">
        <f>'步驟1. 先填【114-1申請總表】第8列之B欄至CN欄'!BQ35</f>
        <v>0</v>
      </c>
      <c r="BR35" s="237">
        <f>'步驟1. 先填【114-1申請總表】第8列之B欄至CN欄'!BR35</f>
        <v>0</v>
      </c>
      <c r="BS35" s="237">
        <f>'步驟1. 先填【114-1申請總表】第8列之B欄至CN欄'!BS35</f>
        <v>0</v>
      </c>
      <c r="BT35" s="237">
        <f>'步驟1. 先填【114-1申請總表】第8列之B欄至CN欄'!BT35</f>
        <v>0</v>
      </c>
      <c r="BU35" s="237">
        <f>'步驟1. 先填【114-1申請總表】第8列之B欄至CN欄'!BU35</f>
        <v>0</v>
      </c>
      <c r="BV35" s="237">
        <f>'步驟1. 先填【114-1申請總表】第8列之B欄至CN欄'!BV35</f>
        <v>0</v>
      </c>
      <c r="BW35" s="237" t="str">
        <f>'步驟1. 先填【114-1申請總表】第8列之B欄至CN欄'!BW35</f>
        <v xml:space="preserve">學科:
</v>
      </c>
      <c r="BX35" s="237" t="str">
        <f>'步驟1. 先填【114-1申請總表】第8列之B欄至CN欄'!BX35</f>
        <v xml:space="preserve">題型:
</v>
      </c>
      <c r="BY35" s="237">
        <f>'步驟1. 先填【114-1申請總表】第8列之B欄至CN欄'!BY35</f>
        <v>0</v>
      </c>
      <c r="BZ35" s="237" t="str">
        <f>'步驟1. 先填【114-1申請總表】第8列之B欄至CN欄'!BZ35</f>
        <v xml:space="preserve">學科:
</v>
      </c>
      <c r="CA35" s="237" t="str">
        <f>'步驟1. 先填【114-1申請總表】第8列之B欄至CN欄'!CA35</f>
        <v xml:space="preserve">題型:
</v>
      </c>
      <c r="CB35" s="237">
        <f>'步驟1. 先填【114-1申請總表】第8列之B欄至CN欄'!CB35</f>
        <v>0</v>
      </c>
      <c r="CC35" s="237" t="str">
        <f>'步驟1. 先填【114-1申請總表】第8列之B欄至CN欄'!CC35</f>
        <v>有無參加:</v>
      </c>
      <c r="CD35" s="237" t="str">
        <f>'步驟1. 先填【114-1申請總表】第8列之B欄至CN欄'!CD35</f>
        <v xml:space="preserve">社團或活動:
</v>
      </c>
      <c r="CE35" s="237">
        <f>'步驟1. 先填【114-1申請總表】第8列之B欄至CN欄'!CE35</f>
        <v>0</v>
      </c>
      <c r="CF35" s="237">
        <f>'步驟1. 先填【114-1申請總表】第8列之B欄至CN欄'!CF35</f>
        <v>0</v>
      </c>
      <c r="CG35" s="237">
        <f>'步驟1. 先填【114-1申請總表】第8列之B欄至CN欄'!CG35</f>
        <v>0</v>
      </c>
      <c r="CH35" s="237" t="str">
        <f>'步驟1. 先填【114-1申請總表】第8列之B欄至CN欄'!CH35</f>
        <v xml:space="preserve">無達到學習目標之原因:
</v>
      </c>
      <c r="CI35" s="237" t="str">
        <f>'步驟1. 先填【114-1申請總表】第8列之B欄至CN欄'!CI35</f>
        <v xml:space="preserve">改善方法:
</v>
      </c>
      <c r="CJ35" s="237" t="str">
        <f>'步驟1. 先填【114-1申請總表】第8列之B欄至CN欄'!CJ35</f>
        <v xml:space="preserve">最喜歡的課後休閒活動:
</v>
      </c>
      <c r="CK35" s="237" t="str">
        <f>'步驟1. 先填【114-1申請總表】第8列之B欄至CN欄'!CK35</f>
        <v xml:space="preserve">收穫:
</v>
      </c>
      <c r="CL35" s="237">
        <f>'步驟1. 先填【114-1申請總表】第8列之B欄至CN欄'!CL35</f>
        <v>0</v>
      </c>
      <c r="CM35" s="237">
        <f>'步驟1. 先填【114-1申請總表】第8列之B欄至CN欄'!CM35</f>
        <v>0</v>
      </c>
      <c r="CN35" s="237">
        <f>'步驟1. 先填【114-1申請總表】第8列之B欄至CN欄'!CN35</f>
        <v>0</v>
      </c>
      <c r="CO35" s="243">
        <f>'步驟1. 先填【114-1申請總表】第8列之B欄至CN欄'!CO35</f>
        <v>0</v>
      </c>
      <c r="CP35" s="243" t="str">
        <f>'步驟1. 先填【114-1申請總表】第8列之B欄至CN欄'!CP35</f>
        <v>7000021</v>
      </c>
      <c r="CQ35" s="243" t="str">
        <f>'步驟1. 先填【114-1申請總表】第8列之B欄至CN欄'!CQ35</f>
        <v/>
      </c>
      <c r="CR35" s="243" t="str">
        <f>'步驟1. 先填【114-1申請總表】第8列之B欄至CN欄'!CR35</f>
        <v/>
      </c>
      <c r="CS35" s="243">
        <f>'步驟1. 先填【114-1申請總表】第8列之B欄至CN欄'!CS35</f>
        <v>0</v>
      </c>
      <c r="CT35" s="243" t="str">
        <f>'步驟1. 先填【114-1申請總表】第8列之B欄至CN欄'!CT35</f>
        <v/>
      </c>
      <c r="CU35" s="243" t="str">
        <f>'步驟1. 先填【114-1申請總表】第8列之B欄至CN欄'!CU35</f>
        <v/>
      </c>
      <c r="CV35" s="243" t="str">
        <f>'步驟1. 先填【114-1申請總表】第8列之B欄至CN欄'!CV35</f>
        <v/>
      </c>
      <c r="CW35" s="243" t="str">
        <f>'步驟1. 先填【114-1申請總表】第8列之B欄至CN欄'!CW35</f>
        <v/>
      </c>
      <c r="CX35" s="243" t="str">
        <f>'步驟1. 先填【114-1申請總表】第8列之B欄至CN欄'!CX35</f>
        <v/>
      </c>
      <c r="CY35" s="243" t="str">
        <f>'步驟1. 先填【114-1申請總表】第8列之B欄至CN欄'!CY35</f>
        <v/>
      </c>
      <c r="CZ35" s="243" t="str">
        <f>'步驟1. 先填【114-1申請總表】第8列之B欄至CN欄'!CZ35</f>
        <v/>
      </c>
      <c r="DA35" s="243">
        <f>'步驟1. 先填【114-1申請總表】第8列之B欄至CN欄'!DA35</f>
        <v>0</v>
      </c>
      <c r="DB35" s="243">
        <f>'步驟1. 先填【114-1申請總表】第8列之B欄至CN欄'!DB35</f>
        <v>0</v>
      </c>
      <c r="DC35" s="243">
        <f>'步驟1. 先填【114-1申請總表】第8列之B欄至CN欄'!DC35</f>
        <v>0</v>
      </c>
      <c r="DD35" s="243">
        <f>'步驟1. 先填【114-1申請總表】第8列之B欄至CN欄'!DD35</f>
        <v>0</v>
      </c>
      <c r="DE35" s="243">
        <f>'步驟1. 先填【114-1申請總表】第8列之B欄至CN欄'!DE35</f>
        <v>0</v>
      </c>
      <c r="DF35" s="243">
        <f>'步驟1. 先填【114-1申請總表】第8列之B欄至CN欄'!DF35</f>
        <v>1</v>
      </c>
      <c r="DG35" s="243">
        <f>'步驟1. 先填【114-1申請總表】第8列之B欄至CN欄'!DG35</f>
        <v>0</v>
      </c>
      <c r="DH35" s="243">
        <f>'步驟1. 先填【114-1申請總表】第8列之B欄至CN欄'!DH35</f>
        <v>0</v>
      </c>
      <c r="DI35" s="243">
        <f>'步驟1. 先填【114-1申請總表】第8列之B欄至CN欄'!DI35</f>
        <v>0</v>
      </c>
      <c r="DJ35" s="243">
        <f>'步驟1. 先填【114-1申請總表】第8列之B欄至CN欄'!DJ35</f>
        <v>0</v>
      </c>
      <c r="DK35" s="243">
        <f>'步驟1. 先填【114-1申請總表】第8列之B欄至CN欄'!DK35</f>
        <v>0</v>
      </c>
      <c r="DL35" s="243">
        <f>'步驟1. 先填【114-1申請總表】第8列之B欄至CN欄'!DL35</f>
        <v>0</v>
      </c>
      <c r="DM35" s="243">
        <f>'步驟1. 先填【114-1申請總表】第8列之B欄至CN欄'!DM35</f>
        <v>0</v>
      </c>
      <c r="DN35" s="243">
        <f>'步驟1. 先填【114-1申請總表】第8列之B欄至CN欄'!DN35</f>
        <v>0</v>
      </c>
      <c r="DO35" s="266" t="str">
        <f t="shared" si="0"/>
        <v>身份別輸入錯誤</v>
      </c>
      <c r="DP35" s="266" t="str">
        <f t="shared" si="1"/>
        <v>身份別輸入錯誤</v>
      </c>
      <c r="DQ35" s="266" t="str">
        <f t="shared" si="2"/>
        <v>身份別輸入錯誤</v>
      </c>
      <c r="DR35" s="267">
        <v>0</v>
      </c>
      <c r="DS35" s="267"/>
      <c r="DT35" s="267"/>
      <c r="DU35" s="267"/>
      <c r="DV35" s="267"/>
      <c r="DW35" s="267"/>
      <c r="DX35" s="267"/>
      <c r="DY35" s="267"/>
      <c r="DZ35" s="267"/>
      <c r="EA35" s="267"/>
      <c r="EB35" s="267">
        <f t="shared" si="22"/>
        <v>0</v>
      </c>
      <c r="EC35" s="267"/>
      <c r="ED35" s="267"/>
      <c r="EE35" s="267"/>
      <c r="EF35" s="267"/>
      <c r="EG35" s="267"/>
      <c r="EH35" s="267"/>
      <c r="EI35" s="267"/>
      <c r="EJ35" s="267"/>
      <c r="EK35" s="267"/>
      <c r="EL35" s="267"/>
      <c r="EM35" s="267"/>
      <c r="EN35" s="267"/>
      <c r="EO35" s="267"/>
      <c r="EP35" s="267"/>
      <c r="EQ35" s="267"/>
      <c r="ER35" s="267"/>
      <c r="ES35" s="267"/>
      <c r="ET35" s="267"/>
      <c r="EU35" s="258"/>
      <c r="EV35" s="258"/>
      <c r="EW35" s="258"/>
      <c r="EX35" s="257" t="str">
        <f t="shared" si="3"/>
        <v>已提交</v>
      </c>
      <c r="EY35" s="257" t="str">
        <f t="shared" si="4"/>
        <v>已提交</v>
      </c>
      <c r="EZ35" s="257" t="str">
        <f t="shared" si="5"/>
        <v>已提交</v>
      </c>
      <c r="FA35" s="258" t="str">
        <f t="shared" si="6"/>
        <v>已提交</v>
      </c>
      <c r="FB35" s="258" t="str">
        <f t="shared" si="7"/>
        <v>已提交</v>
      </c>
      <c r="FC35" s="258" t="str">
        <f t="shared" si="8"/>
        <v>已提交</v>
      </c>
      <c r="FD35" s="258" t="str">
        <f t="shared" si="9"/>
        <v>已提交</v>
      </c>
      <c r="FE35" s="258" t="str">
        <f t="shared" si="10"/>
        <v>已提交</v>
      </c>
      <c r="FF35" s="258" t="str">
        <f t="shared" si="11"/>
        <v>已提交</v>
      </c>
      <c r="FG35" s="258" t="str">
        <f t="shared" si="12"/>
        <v>已提交</v>
      </c>
      <c r="FH35" s="258" t="str">
        <f t="shared" si="13"/>
        <v>已提交</v>
      </c>
      <c r="FI35" s="257" t="str">
        <f t="shared" si="14"/>
        <v>已提交</v>
      </c>
      <c r="FJ35" s="259" t="str">
        <f t="shared" si="15"/>
        <v>已提交</v>
      </c>
      <c r="FK35" s="258" t="str">
        <f t="shared" si="16"/>
        <v>已提交</v>
      </c>
      <c r="FL35" s="258" t="str">
        <f t="shared" si="17"/>
        <v>已提交</v>
      </c>
      <c r="FM35" s="258" t="str">
        <f t="shared" si="18"/>
        <v>已提交</v>
      </c>
      <c r="FN35" s="258"/>
      <c r="FO35" s="258"/>
      <c r="FP35" s="258"/>
      <c r="FQ35" s="258"/>
      <c r="FR35" s="258"/>
      <c r="FS35" s="258"/>
      <c r="FT35" s="258"/>
      <c r="FU35" s="258"/>
      <c r="FV35" s="258" t="str">
        <f t="shared" si="19"/>
        <v/>
      </c>
      <c r="FW35" s="258" t="str">
        <f t="shared" si="20"/>
        <v/>
      </c>
      <c r="FX35" s="258" t="str">
        <f t="shared" si="21"/>
        <v/>
      </c>
      <c r="FY35" s="258"/>
      <c r="FZ35" s="258"/>
      <c r="GA35" s="258"/>
      <c r="GB35" s="258"/>
      <c r="GC35" s="258"/>
      <c r="GD35" s="258"/>
      <c r="GE35" s="258"/>
      <c r="GF35" s="258"/>
      <c r="GG35" s="258"/>
      <c r="GH35" s="258"/>
      <c r="GI35" s="258"/>
      <c r="GJ35" s="258"/>
      <c r="GK35" s="258"/>
      <c r="GL35" s="258"/>
      <c r="GM35" s="258"/>
      <c r="GN35" s="258"/>
      <c r="GO35" s="258" t="s">
        <v>263</v>
      </c>
      <c r="GP35" s="258"/>
      <c r="GQ35" s="258"/>
      <c r="GR35" s="258"/>
      <c r="GS35" s="258"/>
    </row>
    <row r="36" spans="1:201" s="270" customFormat="1" ht="79.5" customHeight="1">
      <c r="A36" s="286" t="str">
        <f t="shared" si="23"/>
        <v>114學年度第二學期</v>
      </c>
      <c r="B36" s="237">
        <f>'步驟1. 先填【114-1申請總表】第8列之B欄至CN欄'!B36</f>
        <v>0</v>
      </c>
      <c r="C36" s="237">
        <f>'步驟1. 先填【114-1申請總表】第8列之B欄至CN欄'!C36</f>
        <v>0</v>
      </c>
      <c r="D36" s="237" t="str">
        <f>'步驟1. 先填【114-1申請總表】第8列之B欄至CN欄'!D36</f>
        <v>29</v>
      </c>
      <c r="E36" s="237">
        <f>'步驟1. 先填【114-1申請總表】第8列之B欄至CN欄'!E36</f>
        <v>0</v>
      </c>
      <c r="F36" s="237">
        <f>'步驟1. 先填【114-1申請總表】第8列之B欄至CN欄'!F36</f>
        <v>0</v>
      </c>
      <c r="G36" s="237">
        <f>'步驟1. 先填【114-1申請總表】第8列之B欄至CN欄'!G36</f>
        <v>0</v>
      </c>
      <c r="H36" s="237">
        <f>'步驟1. 先填【114-1申請總表】第8列之B欄至CN欄'!H36</f>
        <v>0</v>
      </c>
      <c r="I36" s="237">
        <f>'步驟1. 先填【114-1申請總表】第8列之B欄至CN欄'!I36</f>
        <v>0</v>
      </c>
      <c r="J36" s="237">
        <f>'步驟1. 先填【114-1申請總表】第8列之B欄至CN欄'!J36</f>
        <v>0</v>
      </c>
      <c r="K36" s="237">
        <f>'步驟1. 先填【114-1申請總表】第8列之B欄至CN欄'!K36</f>
        <v>0</v>
      </c>
      <c r="L36" s="237">
        <f>'步驟1. 先填【114-1申請總表】第8列之B欄至CN欄'!L36</f>
        <v>0</v>
      </c>
      <c r="M36" s="237">
        <f>'步驟1. 先填【114-1申請總表】第8列之B欄至CN欄'!M36</f>
        <v>0</v>
      </c>
      <c r="N36" s="237">
        <f>'步驟1. 先填【114-1申請總表】第8列之B欄至CN欄'!N36</f>
        <v>0</v>
      </c>
      <c r="O36" s="237" t="str">
        <f>'步驟1. 先填【114-1申請總表】第8列之B欄至CN欄'!O36</f>
        <v>XX縣XX鄉XX村XX鄰XX路XX號XX樓</v>
      </c>
      <c r="P36" s="237" t="str">
        <f>'步驟1. 先填【114-1申請總表】第8列之B欄至CN欄'!P36</f>
        <v>1.助學獎學金</v>
      </c>
      <c r="Q36" s="237">
        <f>'步驟1. 先填【114-1申請總表】第8列之B欄至CN欄'!Q36</f>
        <v>0</v>
      </c>
      <c r="R36" s="237">
        <f>'步驟1. 先填【114-1申請總表】第8列之B欄至CN欄'!R36</f>
        <v>0</v>
      </c>
      <c r="S36" s="237">
        <f>'步驟1. 先填【114-1申請總表】第8列之B欄至CN欄'!S36</f>
        <v>0</v>
      </c>
      <c r="T36" s="237">
        <f>'步驟1. 先填【114-1申請總表】第8列之B欄至CN欄'!T36</f>
        <v>0</v>
      </c>
      <c r="U36" s="237">
        <f>'步驟1. 先填【114-1申請總表】第8列之B欄至CN欄'!U36</f>
        <v>0</v>
      </c>
      <c r="V36" s="237">
        <f>'步驟1. 先填【114-1申請總表】第8列之B欄至CN欄'!V36</f>
        <v>0</v>
      </c>
      <c r="W36" s="237">
        <f>'步驟1. 先填【114-1申請總表】第8列之B欄至CN欄'!W36</f>
        <v>0</v>
      </c>
      <c r="X36" s="237">
        <f>'步驟1. 先填【114-1申請總表】第8列之B欄至CN欄'!X36</f>
        <v>0</v>
      </c>
      <c r="Y36" s="237">
        <f>'步驟1. 先填【114-1申請總表】第8列之B欄至CN欄'!Y36</f>
        <v>0</v>
      </c>
      <c r="Z36" s="237">
        <f>'步驟1. 先填【114-1申請總表】第8列之B欄至CN欄'!Z36</f>
        <v>0</v>
      </c>
      <c r="AA36" s="237">
        <f>'步驟1. 先填【114-1申請總表】第8列之B欄至CN欄'!AA36</f>
        <v>0</v>
      </c>
      <c r="AB36" s="237">
        <f>'步驟1. 先填【114-1申請總表】第8列之B欄至CN欄'!AB36</f>
        <v>0</v>
      </c>
      <c r="AC36" s="237">
        <f>'步驟1. 先填【114-1申請總表】第8列之B欄至CN欄'!AC36</f>
        <v>0</v>
      </c>
      <c r="AD36" s="237">
        <f>'步驟1. 先填【114-1申請總表】第8列之B欄至CN欄'!AD36</f>
        <v>0</v>
      </c>
      <c r="AE36" s="237">
        <f>'步驟1. 先填【114-1申請總表】第8列之B欄至CN欄'!AE36</f>
        <v>0</v>
      </c>
      <c r="AF36" s="237">
        <f>'步驟1. 先填【114-1申請總表】第8列之B欄至CN欄'!AF36</f>
        <v>0</v>
      </c>
      <c r="AG36" s="237">
        <f>'步驟1. 先填【114-1申請總表】第8列之B欄至CN欄'!AG36</f>
        <v>0</v>
      </c>
      <c r="AH36" s="237">
        <f>'步驟1. 先填【114-1申請總表】第8列之B欄至CN欄'!AH36</f>
        <v>0</v>
      </c>
      <c r="AI36" s="237">
        <f>'步驟1. 先填【114-1申請總表】第8列之B欄至CN欄'!AI36</f>
        <v>0</v>
      </c>
      <c r="AJ36" s="237">
        <f>'步驟1. 先填【114-1申請總表】第8列之B欄至CN欄'!AJ36</f>
        <v>0</v>
      </c>
      <c r="AK36" s="237">
        <f>'步驟1. 先填【114-1申請總表】第8列之B欄至CN欄'!AK36</f>
        <v>0</v>
      </c>
      <c r="AL36" s="237">
        <f>'步驟1. 先填【114-1申請總表】第8列之B欄至CN欄'!AL36</f>
        <v>0</v>
      </c>
      <c r="AM36" s="237">
        <f>'步驟1. 先填【114-1申請總表】第8列之B欄至CN欄'!AM36</f>
        <v>0</v>
      </c>
      <c r="AN36" s="237">
        <f>'步驟1. 先填【114-1申請總表】第8列之B欄至CN欄'!AN36</f>
        <v>0</v>
      </c>
      <c r="AO36" s="237">
        <f>'步驟1. 先填【114-1申請總表】第8列之B欄至CN欄'!AO36</f>
        <v>0</v>
      </c>
      <c r="AP36" s="237">
        <f>'步驟1. 先填【114-1申請總表】第8列之B欄至CN欄'!AP36</f>
        <v>0</v>
      </c>
      <c r="AQ36" s="237">
        <f>'步驟1. 先填【114-1申請總表】第8列之B欄至CN欄'!AQ36</f>
        <v>0</v>
      </c>
      <c r="AR36" s="237">
        <f>'步驟1. 先填【114-1申請總表】第8列之B欄至CN欄'!AR36</f>
        <v>0</v>
      </c>
      <c r="AS36" s="237">
        <f>'步驟1. 先填【114-1申請總表】第8列之B欄至CN欄'!AS36</f>
        <v>0</v>
      </c>
      <c r="AT36" s="237">
        <f>'步驟1. 先填【114-1申請總表】第8列之B欄至CN欄'!AT36</f>
        <v>0</v>
      </c>
      <c r="AU36" s="237">
        <f>'步驟1. 先填【114-1申請總表】第8列之B欄至CN欄'!AU36</f>
        <v>0</v>
      </c>
      <c r="AV36" s="237">
        <f>'步驟1. 先填【114-1申請總表】第8列之B欄至CN欄'!AV36</f>
        <v>0</v>
      </c>
      <c r="AW36" s="237">
        <f>'步驟1. 先填【114-1申請總表】第8列之B欄至CN欄'!AW36</f>
        <v>0</v>
      </c>
      <c r="AX36" s="237">
        <f>'步驟1. 先填【114-1申請總表】第8列之B欄至CN欄'!AX36</f>
        <v>0</v>
      </c>
      <c r="AY36" s="237">
        <f>'步驟1. 先填【114-1申請總表】第8列之B欄至CN欄'!AY36</f>
        <v>0</v>
      </c>
      <c r="AZ36" s="237">
        <f>'步驟1. 先填【114-1申請總表】第8列之B欄至CN欄'!AZ36</f>
        <v>0</v>
      </c>
      <c r="BA36" s="237">
        <f>'步驟1. 先填【114-1申請總表】第8列之B欄至CN欄'!BA36</f>
        <v>0</v>
      </c>
      <c r="BB36" s="237">
        <f>'步驟1. 先填【114-1申請總表】第8列之B欄至CN欄'!BB36</f>
        <v>0</v>
      </c>
      <c r="BC36" s="237">
        <f>'步驟1. 先填【114-1申請總表】第8列之B欄至CN欄'!BC36</f>
        <v>0</v>
      </c>
      <c r="BD36" s="237">
        <f>'步驟1. 先填【114-1申請總表】第8列之B欄至CN欄'!BD36</f>
        <v>0</v>
      </c>
      <c r="BE36" s="237">
        <f>'步驟1. 先填【114-1申請總表】第8列之B欄至CN欄'!BE36</f>
        <v>0</v>
      </c>
      <c r="BF36" s="237">
        <f>'步驟1. 先填【114-1申請總表】第8列之B欄至CN欄'!BF36</f>
        <v>0</v>
      </c>
      <c r="BG36" s="237">
        <f>'步驟1. 先填【114-1申請總表】第8列之B欄至CN欄'!BG36</f>
        <v>0</v>
      </c>
      <c r="BH36" s="237">
        <f>'步驟1. 先填【114-1申請總表】第8列之B欄至CN欄'!BH36</f>
        <v>0</v>
      </c>
      <c r="BI36" s="237">
        <f>'步驟1. 先填【114-1申請總表】第8列之B欄至CN欄'!BI36</f>
        <v>0</v>
      </c>
      <c r="BJ36" s="237">
        <f>'步驟1. 先填【114-1申請總表】第8列之B欄至CN欄'!BJ36</f>
        <v>0</v>
      </c>
      <c r="BK36" s="237">
        <f>'步驟1. 先填【114-1申請總表】第8列之B欄至CN欄'!BK36</f>
        <v>0</v>
      </c>
      <c r="BL36" s="237">
        <f>'步驟1. 先填【114-1申請總表】第8列之B欄至CN欄'!BL36</f>
        <v>0</v>
      </c>
      <c r="BM36" s="237">
        <f>'步驟1. 先填【114-1申請總表】第8列之B欄至CN欄'!BM36</f>
        <v>0</v>
      </c>
      <c r="BN36" s="237">
        <f>'步驟1. 先填【114-1申請總表】第8列之B欄至CN欄'!BN36</f>
        <v>0</v>
      </c>
      <c r="BO36" s="237">
        <f>'步驟1. 先填【114-1申請總表】第8列之B欄至CN欄'!BO36</f>
        <v>0</v>
      </c>
      <c r="BP36" s="237">
        <f>'步驟1. 先填【114-1申請總表】第8列之B欄至CN欄'!BP36</f>
        <v>0</v>
      </c>
      <c r="BQ36" s="237">
        <f>'步驟1. 先填【114-1申請總表】第8列之B欄至CN欄'!BQ36</f>
        <v>0</v>
      </c>
      <c r="BR36" s="237">
        <f>'步驟1. 先填【114-1申請總表】第8列之B欄至CN欄'!BR36</f>
        <v>0</v>
      </c>
      <c r="BS36" s="237">
        <f>'步驟1. 先填【114-1申請總表】第8列之B欄至CN欄'!BS36</f>
        <v>0</v>
      </c>
      <c r="BT36" s="237">
        <f>'步驟1. 先填【114-1申請總表】第8列之B欄至CN欄'!BT36</f>
        <v>0</v>
      </c>
      <c r="BU36" s="237">
        <f>'步驟1. 先填【114-1申請總表】第8列之B欄至CN欄'!BU36</f>
        <v>0</v>
      </c>
      <c r="BV36" s="237">
        <f>'步驟1. 先填【114-1申請總表】第8列之B欄至CN欄'!BV36</f>
        <v>0</v>
      </c>
      <c r="BW36" s="237" t="str">
        <f>'步驟1. 先填【114-1申請總表】第8列之B欄至CN欄'!BW36</f>
        <v xml:space="preserve">學科:
</v>
      </c>
      <c r="BX36" s="237" t="str">
        <f>'步驟1. 先填【114-1申請總表】第8列之B欄至CN欄'!BX36</f>
        <v xml:space="preserve">題型:
</v>
      </c>
      <c r="BY36" s="237">
        <f>'步驟1. 先填【114-1申請總表】第8列之B欄至CN欄'!BY36</f>
        <v>0</v>
      </c>
      <c r="BZ36" s="237" t="str">
        <f>'步驟1. 先填【114-1申請總表】第8列之B欄至CN欄'!BZ36</f>
        <v xml:space="preserve">學科:
</v>
      </c>
      <c r="CA36" s="237" t="str">
        <f>'步驟1. 先填【114-1申請總表】第8列之B欄至CN欄'!CA36</f>
        <v xml:space="preserve">題型:
</v>
      </c>
      <c r="CB36" s="237">
        <f>'步驟1. 先填【114-1申請總表】第8列之B欄至CN欄'!CB36</f>
        <v>0</v>
      </c>
      <c r="CC36" s="237" t="str">
        <f>'步驟1. 先填【114-1申請總表】第8列之B欄至CN欄'!CC36</f>
        <v>有無參加:</v>
      </c>
      <c r="CD36" s="237" t="str">
        <f>'步驟1. 先填【114-1申請總表】第8列之B欄至CN欄'!CD36</f>
        <v xml:space="preserve">社團或活動:
</v>
      </c>
      <c r="CE36" s="237">
        <f>'步驟1. 先填【114-1申請總表】第8列之B欄至CN欄'!CE36</f>
        <v>0</v>
      </c>
      <c r="CF36" s="237">
        <f>'步驟1. 先填【114-1申請總表】第8列之B欄至CN欄'!CF36</f>
        <v>0</v>
      </c>
      <c r="CG36" s="237">
        <f>'步驟1. 先填【114-1申請總表】第8列之B欄至CN欄'!CG36</f>
        <v>0</v>
      </c>
      <c r="CH36" s="237" t="str">
        <f>'步驟1. 先填【114-1申請總表】第8列之B欄至CN欄'!CH36</f>
        <v xml:space="preserve">無達到學習目標之原因:
</v>
      </c>
      <c r="CI36" s="237" t="str">
        <f>'步驟1. 先填【114-1申請總表】第8列之B欄至CN欄'!CI36</f>
        <v xml:space="preserve">改善方法:
</v>
      </c>
      <c r="CJ36" s="237" t="str">
        <f>'步驟1. 先填【114-1申請總表】第8列之B欄至CN欄'!CJ36</f>
        <v xml:space="preserve">最喜歡的課後休閒活動:
</v>
      </c>
      <c r="CK36" s="237" t="str">
        <f>'步驟1. 先填【114-1申請總表】第8列之B欄至CN欄'!CK36</f>
        <v xml:space="preserve">收穫:
</v>
      </c>
      <c r="CL36" s="237">
        <f>'步驟1. 先填【114-1申請總表】第8列之B欄至CN欄'!CL36</f>
        <v>0</v>
      </c>
      <c r="CM36" s="237">
        <f>'步驟1. 先填【114-1申請總表】第8列之B欄至CN欄'!CM36</f>
        <v>0</v>
      </c>
      <c r="CN36" s="237">
        <f>'步驟1. 先填【114-1申請總表】第8列之B欄至CN欄'!CN36</f>
        <v>0</v>
      </c>
      <c r="CO36" s="243">
        <f>'步驟1. 先填【114-1申請總表】第8列之B欄至CN欄'!CO36</f>
        <v>0</v>
      </c>
      <c r="CP36" s="243" t="str">
        <f>'步驟1. 先填【114-1申請總表】第8列之B欄至CN欄'!CP36</f>
        <v>7000021</v>
      </c>
      <c r="CQ36" s="243" t="str">
        <f>'步驟1. 先填【114-1申請總表】第8列之B欄至CN欄'!CQ36</f>
        <v/>
      </c>
      <c r="CR36" s="243" t="str">
        <f>'步驟1. 先填【114-1申請總表】第8列之B欄至CN欄'!CR36</f>
        <v/>
      </c>
      <c r="CS36" s="243">
        <f>'步驟1. 先填【114-1申請總表】第8列之B欄至CN欄'!CS36</f>
        <v>0</v>
      </c>
      <c r="CT36" s="243" t="str">
        <f>'步驟1. 先填【114-1申請總表】第8列之B欄至CN欄'!CT36</f>
        <v/>
      </c>
      <c r="CU36" s="243" t="str">
        <f>'步驟1. 先填【114-1申請總表】第8列之B欄至CN欄'!CU36</f>
        <v/>
      </c>
      <c r="CV36" s="243" t="str">
        <f>'步驟1. 先填【114-1申請總表】第8列之B欄至CN欄'!CV36</f>
        <v/>
      </c>
      <c r="CW36" s="243" t="str">
        <f>'步驟1. 先填【114-1申請總表】第8列之B欄至CN欄'!CW36</f>
        <v/>
      </c>
      <c r="CX36" s="243" t="str">
        <f>'步驟1. 先填【114-1申請總表】第8列之B欄至CN欄'!CX36</f>
        <v/>
      </c>
      <c r="CY36" s="243" t="str">
        <f>'步驟1. 先填【114-1申請總表】第8列之B欄至CN欄'!CY36</f>
        <v/>
      </c>
      <c r="CZ36" s="243" t="str">
        <f>'步驟1. 先填【114-1申請總表】第8列之B欄至CN欄'!CZ36</f>
        <v/>
      </c>
      <c r="DA36" s="243">
        <f>'步驟1. 先填【114-1申請總表】第8列之B欄至CN欄'!DA36</f>
        <v>0</v>
      </c>
      <c r="DB36" s="243">
        <f>'步驟1. 先填【114-1申請總表】第8列之B欄至CN欄'!DB36</f>
        <v>0</v>
      </c>
      <c r="DC36" s="243">
        <f>'步驟1. 先填【114-1申請總表】第8列之B欄至CN欄'!DC36</f>
        <v>0</v>
      </c>
      <c r="DD36" s="243">
        <f>'步驟1. 先填【114-1申請總表】第8列之B欄至CN欄'!DD36</f>
        <v>0</v>
      </c>
      <c r="DE36" s="243">
        <f>'步驟1. 先填【114-1申請總表】第8列之B欄至CN欄'!DE36</f>
        <v>0</v>
      </c>
      <c r="DF36" s="243">
        <f>'步驟1. 先填【114-1申請總表】第8列之B欄至CN欄'!DF36</f>
        <v>1</v>
      </c>
      <c r="DG36" s="243">
        <f>'步驟1. 先填【114-1申請總表】第8列之B欄至CN欄'!DG36</f>
        <v>0</v>
      </c>
      <c r="DH36" s="243">
        <f>'步驟1. 先填【114-1申請總表】第8列之B欄至CN欄'!DH36</f>
        <v>0</v>
      </c>
      <c r="DI36" s="243">
        <f>'步驟1. 先填【114-1申請總表】第8列之B欄至CN欄'!DI36</f>
        <v>0</v>
      </c>
      <c r="DJ36" s="243">
        <f>'步驟1. 先填【114-1申請總表】第8列之B欄至CN欄'!DJ36</f>
        <v>0</v>
      </c>
      <c r="DK36" s="243">
        <f>'步驟1. 先填【114-1申請總表】第8列之B欄至CN欄'!DK36</f>
        <v>0</v>
      </c>
      <c r="DL36" s="243">
        <f>'步驟1. 先填【114-1申請總表】第8列之B欄至CN欄'!DL36</f>
        <v>0</v>
      </c>
      <c r="DM36" s="243">
        <f>'步驟1. 先填【114-1申請總表】第8列之B欄至CN欄'!DM36</f>
        <v>0</v>
      </c>
      <c r="DN36" s="243">
        <f>'步驟1. 先填【114-1申請總表】第8列之B欄至CN欄'!DN36</f>
        <v>0</v>
      </c>
      <c r="DO36" s="266" t="str">
        <f t="shared" si="0"/>
        <v>身份別輸入錯誤</v>
      </c>
      <c r="DP36" s="266" t="str">
        <f t="shared" si="1"/>
        <v>身份別輸入錯誤</v>
      </c>
      <c r="DQ36" s="266" t="str">
        <f t="shared" si="2"/>
        <v>身份別輸入錯誤</v>
      </c>
      <c r="DR36" s="267">
        <v>0</v>
      </c>
      <c r="DS36" s="267"/>
      <c r="DT36" s="267"/>
      <c r="DU36" s="267"/>
      <c r="DV36" s="267"/>
      <c r="DW36" s="267"/>
      <c r="DX36" s="267"/>
      <c r="DY36" s="267"/>
      <c r="DZ36" s="267"/>
      <c r="EA36" s="267"/>
      <c r="EB36" s="267">
        <f t="shared" si="22"/>
        <v>0</v>
      </c>
      <c r="EC36" s="267"/>
      <c r="ED36" s="267"/>
      <c r="EE36" s="267"/>
      <c r="EF36" s="267"/>
      <c r="EG36" s="267"/>
      <c r="EH36" s="267"/>
      <c r="EI36" s="267"/>
      <c r="EJ36" s="267"/>
      <c r="EK36" s="267"/>
      <c r="EL36" s="267"/>
      <c r="EM36" s="267"/>
      <c r="EN36" s="267"/>
      <c r="EO36" s="267"/>
      <c r="EP36" s="267"/>
      <c r="EQ36" s="267"/>
      <c r="ER36" s="267"/>
      <c r="ES36" s="267"/>
      <c r="ET36" s="267"/>
      <c r="EU36" s="258"/>
      <c r="EV36" s="258"/>
      <c r="EW36" s="258"/>
      <c r="EX36" s="257" t="str">
        <f t="shared" si="3"/>
        <v>已提交</v>
      </c>
      <c r="EY36" s="257" t="str">
        <f t="shared" si="4"/>
        <v>已提交</v>
      </c>
      <c r="EZ36" s="257" t="str">
        <f t="shared" si="5"/>
        <v>已提交</v>
      </c>
      <c r="FA36" s="258" t="str">
        <f t="shared" si="6"/>
        <v>已提交</v>
      </c>
      <c r="FB36" s="258" t="str">
        <f t="shared" si="7"/>
        <v>已提交</v>
      </c>
      <c r="FC36" s="258" t="str">
        <f t="shared" si="8"/>
        <v>已提交</v>
      </c>
      <c r="FD36" s="258" t="str">
        <f t="shared" si="9"/>
        <v>已提交</v>
      </c>
      <c r="FE36" s="258" t="str">
        <f t="shared" si="10"/>
        <v>已提交</v>
      </c>
      <c r="FF36" s="258" t="str">
        <f t="shared" si="11"/>
        <v>已提交</v>
      </c>
      <c r="FG36" s="258" t="str">
        <f t="shared" si="12"/>
        <v>已提交</v>
      </c>
      <c r="FH36" s="258" t="str">
        <f t="shared" si="13"/>
        <v>已提交</v>
      </c>
      <c r="FI36" s="257" t="str">
        <f t="shared" si="14"/>
        <v>已提交</v>
      </c>
      <c r="FJ36" s="259" t="str">
        <f t="shared" si="15"/>
        <v>已提交</v>
      </c>
      <c r="FK36" s="258" t="str">
        <f t="shared" si="16"/>
        <v>已提交</v>
      </c>
      <c r="FL36" s="258" t="str">
        <f t="shared" si="17"/>
        <v>已提交</v>
      </c>
      <c r="FM36" s="258" t="str">
        <f t="shared" si="18"/>
        <v>已提交</v>
      </c>
      <c r="FN36" s="258"/>
      <c r="FO36" s="258"/>
      <c r="FP36" s="258"/>
      <c r="FQ36" s="258"/>
      <c r="FR36" s="258"/>
      <c r="FS36" s="258"/>
      <c r="FT36" s="258"/>
      <c r="FU36" s="258"/>
      <c r="FV36" s="258" t="str">
        <f t="shared" si="19"/>
        <v/>
      </c>
      <c r="FW36" s="258" t="str">
        <f t="shared" si="20"/>
        <v/>
      </c>
      <c r="FX36" s="258" t="str">
        <f t="shared" si="21"/>
        <v/>
      </c>
      <c r="FY36" s="258"/>
      <c r="FZ36" s="258"/>
      <c r="GA36" s="258"/>
      <c r="GB36" s="258"/>
      <c r="GC36" s="258"/>
      <c r="GD36" s="258"/>
      <c r="GE36" s="258"/>
      <c r="GF36" s="258"/>
      <c r="GG36" s="258"/>
      <c r="GH36" s="258"/>
      <c r="GI36" s="258"/>
      <c r="GJ36" s="258"/>
      <c r="GK36" s="258"/>
      <c r="GL36" s="258"/>
      <c r="GM36" s="258"/>
      <c r="GN36" s="258"/>
      <c r="GO36" s="258" t="s">
        <v>263</v>
      </c>
      <c r="GP36" s="258"/>
      <c r="GQ36" s="258"/>
      <c r="GR36" s="258"/>
      <c r="GS36" s="258"/>
    </row>
    <row r="37" spans="1:201" s="270" customFormat="1" ht="79.5" customHeight="1">
      <c r="A37" s="286" t="str">
        <f t="shared" si="23"/>
        <v>114學年度第二學期</v>
      </c>
      <c r="B37" s="237">
        <f>'步驟1. 先填【114-1申請總表】第8列之B欄至CN欄'!B37</f>
        <v>0</v>
      </c>
      <c r="C37" s="237">
        <f>'步驟1. 先填【114-1申請總表】第8列之B欄至CN欄'!C37</f>
        <v>0</v>
      </c>
      <c r="D37" s="237" t="str">
        <f>'步驟1. 先填【114-1申請總表】第8列之B欄至CN欄'!D37</f>
        <v>30</v>
      </c>
      <c r="E37" s="237">
        <f>'步驟1. 先填【114-1申請總表】第8列之B欄至CN欄'!E37</f>
        <v>0</v>
      </c>
      <c r="F37" s="237">
        <f>'步驟1. 先填【114-1申請總表】第8列之B欄至CN欄'!F37</f>
        <v>0</v>
      </c>
      <c r="G37" s="237">
        <f>'步驟1. 先填【114-1申請總表】第8列之B欄至CN欄'!G37</f>
        <v>0</v>
      </c>
      <c r="H37" s="237">
        <f>'步驟1. 先填【114-1申請總表】第8列之B欄至CN欄'!H37</f>
        <v>0</v>
      </c>
      <c r="I37" s="237">
        <f>'步驟1. 先填【114-1申請總表】第8列之B欄至CN欄'!I37</f>
        <v>0</v>
      </c>
      <c r="J37" s="237">
        <f>'步驟1. 先填【114-1申請總表】第8列之B欄至CN欄'!J37</f>
        <v>0</v>
      </c>
      <c r="K37" s="237">
        <f>'步驟1. 先填【114-1申請總表】第8列之B欄至CN欄'!K37</f>
        <v>0</v>
      </c>
      <c r="L37" s="237">
        <f>'步驟1. 先填【114-1申請總表】第8列之B欄至CN欄'!L37</f>
        <v>0</v>
      </c>
      <c r="M37" s="237">
        <f>'步驟1. 先填【114-1申請總表】第8列之B欄至CN欄'!M37</f>
        <v>0</v>
      </c>
      <c r="N37" s="237">
        <f>'步驟1. 先填【114-1申請總表】第8列之B欄至CN欄'!N37</f>
        <v>0</v>
      </c>
      <c r="O37" s="237" t="str">
        <f>'步驟1. 先填【114-1申請總表】第8列之B欄至CN欄'!O37</f>
        <v>XX縣XX鄉XX村XX鄰XX路XX號XX樓</v>
      </c>
      <c r="P37" s="237" t="str">
        <f>'步驟1. 先填【114-1申請總表】第8列之B欄至CN欄'!P37</f>
        <v>1.助學獎學金</v>
      </c>
      <c r="Q37" s="237">
        <f>'步驟1. 先填【114-1申請總表】第8列之B欄至CN欄'!Q37</f>
        <v>0</v>
      </c>
      <c r="R37" s="237">
        <f>'步驟1. 先填【114-1申請總表】第8列之B欄至CN欄'!R37</f>
        <v>0</v>
      </c>
      <c r="S37" s="237">
        <f>'步驟1. 先填【114-1申請總表】第8列之B欄至CN欄'!S37</f>
        <v>0</v>
      </c>
      <c r="T37" s="237">
        <f>'步驟1. 先填【114-1申請總表】第8列之B欄至CN欄'!T37</f>
        <v>0</v>
      </c>
      <c r="U37" s="237">
        <f>'步驟1. 先填【114-1申請總表】第8列之B欄至CN欄'!U37</f>
        <v>0</v>
      </c>
      <c r="V37" s="237">
        <f>'步驟1. 先填【114-1申請總表】第8列之B欄至CN欄'!V37</f>
        <v>0</v>
      </c>
      <c r="W37" s="237">
        <f>'步驟1. 先填【114-1申請總表】第8列之B欄至CN欄'!W37</f>
        <v>0</v>
      </c>
      <c r="X37" s="237">
        <f>'步驟1. 先填【114-1申請總表】第8列之B欄至CN欄'!X37</f>
        <v>0</v>
      </c>
      <c r="Y37" s="237">
        <f>'步驟1. 先填【114-1申請總表】第8列之B欄至CN欄'!Y37</f>
        <v>0</v>
      </c>
      <c r="Z37" s="237">
        <f>'步驟1. 先填【114-1申請總表】第8列之B欄至CN欄'!Z37</f>
        <v>0</v>
      </c>
      <c r="AA37" s="237">
        <f>'步驟1. 先填【114-1申請總表】第8列之B欄至CN欄'!AA37</f>
        <v>0</v>
      </c>
      <c r="AB37" s="237">
        <f>'步驟1. 先填【114-1申請總表】第8列之B欄至CN欄'!AB37</f>
        <v>0</v>
      </c>
      <c r="AC37" s="237">
        <f>'步驟1. 先填【114-1申請總表】第8列之B欄至CN欄'!AC37</f>
        <v>0</v>
      </c>
      <c r="AD37" s="237">
        <f>'步驟1. 先填【114-1申請總表】第8列之B欄至CN欄'!AD37</f>
        <v>0</v>
      </c>
      <c r="AE37" s="237">
        <f>'步驟1. 先填【114-1申請總表】第8列之B欄至CN欄'!AE37</f>
        <v>0</v>
      </c>
      <c r="AF37" s="237">
        <f>'步驟1. 先填【114-1申請總表】第8列之B欄至CN欄'!AF37</f>
        <v>0</v>
      </c>
      <c r="AG37" s="237">
        <f>'步驟1. 先填【114-1申請總表】第8列之B欄至CN欄'!AG37</f>
        <v>0</v>
      </c>
      <c r="AH37" s="237">
        <f>'步驟1. 先填【114-1申請總表】第8列之B欄至CN欄'!AH37</f>
        <v>0</v>
      </c>
      <c r="AI37" s="237">
        <f>'步驟1. 先填【114-1申請總表】第8列之B欄至CN欄'!AI37</f>
        <v>0</v>
      </c>
      <c r="AJ37" s="237">
        <f>'步驟1. 先填【114-1申請總表】第8列之B欄至CN欄'!AJ37</f>
        <v>0</v>
      </c>
      <c r="AK37" s="237">
        <f>'步驟1. 先填【114-1申請總表】第8列之B欄至CN欄'!AK37</f>
        <v>0</v>
      </c>
      <c r="AL37" s="237">
        <f>'步驟1. 先填【114-1申請總表】第8列之B欄至CN欄'!AL37</f>
        <v>0</v>
      </c>
      <c r="AM37" s="237">
        <f>'步驟1. 先填【114-1申請總表】第8列之B欄至CN欄'!AM37</f>
        <v>0</v>
      </c>
      <c r="AN37" s="237">
        <f>'步驟1. 先填【114-1申請總表】第8列之B欄至CN欄'!AN37</f>
        <v>0</v>
      </c>
      <c r="AO37" s="237">
        <f>'步驟1. 先填【114-1申請總表】第8列之B欄至CN欄'!AO37</f>
        <v>0</v>
      </c>
      <c r="AP37" s="237">
        <f>'步驟1. 先填【114-1申請總表】第8列之B欄至CN欄'!AP37</f>
        <v>0</v>
      </c>
      <c r="AQ37" s="237">
        <f>'步驟1. 先填【114-1申請總表】第8列之B欄至CN欄'!AQ37</f>
        <v>0</v>
      </c>
      <c r="AR37" s="237">
        <f>'步驟1. 先填【114-1申請總表】第8列之B欄至CN欄'!AR37</f>
        <v>0</v>
      </c>
      <c r="AS37" s="237">
        <f>'步驟1. 先填【114-1申請總表】第8列之B欄至CN欄'!AS37</f>
        <v>0</v>
      </c>
      <c r="AT37" s="237">
        <f>'步驟1. 先填【114-1申請總表】第8列之B欄至CN欄'!AT37</f>
        <v>0</v>
      </c>
      <c r="AU37" s="237">
        <f>'步驟1. 先填【114-1申請總表】第8列之B欄至CN欄'!AU37</f>
        <v>0</v>
      </c>
      <c r="AV37" s="237">
        <f>'步驟1. 先填【114-1申請總表】第8列之B欄至CN欄'!AV37</f>
        <v>0</v>
      </c>
      <c r="AW37" s="237">
        <f>'步驟1. 先填【114-1申請總表】第8列之B欄至CN欄'!AW37</f>
        <v>0</v>
      </c>
      <c r="AX37" s="237">
        <f>'步驟1. 先填【114-1申請總表】第8列之B欄至CN欄'!AX37</f>
        <v>0</v>
      </c>
      <c r="AY37" s="237">
        <f>'步驟1. 先填【114-1申請總表】第8列之B欄至CN欄'!AY37</f>
        <v>0</v>
      </c>
      <c r="AZ37" s="237">
        <f>'步驟1. 先填【114-1申請總表】第8列之B欄至CN欄'!AZ37</f>
        <v>0</v>
      </c>
      <c r="BA37" s="237">
        <f>'步驟1. 先填【114-1申請總表】第8列之B欄至CN欄'!BA37</f>
        <v>0</v>
      </c>
      <c r="BB37" s="237">
        <f>'步驟1. 先填【114-1申請總表】第8列之B欄至CN欄'!BB37</f>
        <v>0</v>
      </c>
      <c r="BC37" s="237">
        <f>'步驟1. 先填【114-1申請總表】第8列之B欄至CN欄'!BC37</f>
        <v>0</v>
      </c>
      <c r="BD37" s="237">
        <f>'步驟1. 先填【114-1申請總表】第8列之B欄至CN欄'!BD37</f>
        <v>0</v>
      </c>
      <c r="BE37" s="237">
        <f>'步驟1. 先填【114-1申請總表】第8列之B欄至CN欄'!BE37</f>
        <v>0</v>
      </c>
      <c r="BF37" s="237">
        <f>'步驟1. 先填【114-1申請總表】第8列之B欄至CN欄'!BF37</f>
        <v>0</v>
      </c>
      <c r="BG37" s="237">
        <f>'步驟1. 先填【114-1申請總表】第8列之B欄至CN欄'!BG37</f>
        <v>0</v>
      </c>
      <c r="BH37" s="237">
        <f>'步驟1. 先填【114-1申請總表】第8列之B欄至CN欄'!BH37</f>
        <v>0</v>
      </c>
      <c r="BI37" s="237">
        <f>'步驟1. 先填【114-1申請總表】第8列之B欄至CN欄'!BI37</f>
        <v>0</v>
      </c>
      <c r="BJ37" s="237">
        <f>'步驟1. 先填【114-1申請總表】第8列之B欄至CN欄'!BJ37</f>
        <v>0</v>
      </c>
      <c r="BK37" s="237">
        <f>'步驟1. 先填【114-1申請總表】第8列之B欄至CN欄'!BK37</f>
        <v>0</v>
      </c>
      <c r="BL37" s="237">
        <f>'步驟1. 先填【114-1申請總表】第8列之B欄至CN欄'!BL37</f>
        <v>0</v>
      </c>
      <c r="BM37" s="237">
        <f>'步驟1. 先填【114-1申請總表】第8列之B欄至CN欄'!BM37</f>
        <v>0</v>
      </c>
      <c r="BN37" s="237">
        <f>'步驟1. 先填【114-1申請總表】第8列之B欄至CN欄'!BN37</f>
        <v>0</v>
      </c>
      <c r="BO37" s="237">
        <f>'步驟1. 先填【114-1申請總表】第8列之B欄至CN欄'!BO37</f>
        <v>0</v>
      </c>
      <c r="BP37" s="237">
        <f>'步驟1. 先填【114-1申請總表】第8列之B欄至CN欄'!BP37</f>
        <v>0</v>
      </c>
      <c r="BQ37" s="237">
        <f>'步驟1. 先填【114-1申請總表】第8列之B欄至CN欄'!BQ37</f>
        <v>0</v>
      </c>
      <c r="BR37" s="237">
        <f>'步驟1. 先填【114-1申請總表】第8列之B欄至CN欄'!BR37</f>
        <v>0</v>
      </c>
      <c r="BS37" s="237">
        <f>'步驟1. 先填【114-1申請總表】第8列之B欄至CN欄'!BS37</f>
        <v>0</v>
      </c>
      <c r="BT37" s="237">
        <f>'步驟1. 先填【114-1申請總表】第8列之B欄至CN欄'!BT37</f>
        <v>0</v>
      </c>
      <c r="BU37" s="237">
        <f>'步驟1. 先填【114-1申請總表】第8列之B欄至CN欄'!BU37</f>
        <v>0</v>
      </c>
      <c r="BV37" s="237">
        <f>'步驟1. 先填【114-1申請總表】第8列之B欄至CN欄'!BV37</f>
        <v>0</v>
      </c>
      <c r="BW37" s="237" t="str">
        <f>'步驟1. 先填【114-1申請總表】第8列之B欄至CN欄'!BW37</f>
        <v xml:space="preserve">學科:
</v>
      </c>
      <c r="BX37" s="237" t="str">
        <f>'步驟1. 先填【114-1申請總表】第8列之B欄至CN欄'!BX37</f>
        <v xml:space="preserve">題型:
</v>
      </c>
      <c r="BY37" s="237">
        <f>'步驟1. 先填【114-1申請總表】第8列之B欄至CN欄'!BY37</f>
        <v>0</v>
      </c>
      <c r="BZ37" s="237" t="str">
        <f>'步驟1. 先填【114-1申請總表】第8列之B欄至CN欄'!BZ37</f>
        <v xml:space="preserve">學科:
</v>
      </c>
      <c r="CA37" s="237" t="str">
        <f>'步驟1. 先填【114-1申請總表】第8列之B欄至CN欄'!CA37</f>
        <v xml:space="preserve">題型:
</v>
      </c>
      <c r="CB37" s="237">
        <f>'步驟1. 先填【114-1申請總表】第8列之B欄至CN欄'!CB37</f>
        <v>0</v>
      </c>
      <c r="CC37" s="237" t="str">
        <f>'步驟1. 先填【114-1申請總表】第8列之B欄至CN欄'!CC37</f>
        <v>有無參加:</v>
      </c>
      <c r="CD37" s="237" t="str">
        <f>'步驟1. 先填【114-1申請總表】第8列之B欄至CN欄'!CD37</f>
        <v xml:space="preserve">社團或活動:
</v>
      </c>
      <c r="CE37" s="237">
        <f>'步驟1. 先填【114-1申請總表】第8列之B欄至CN欄'!CE37</f>
        <v>0</v>
      </c>
      <c r="CF37" s="237">
        <f>'步驟1. 先填【114-1申請總表】第8列之B欄至CN欄'!CF37</f>
        <v>0</v>
      </c>
      <c r="CG37" s="237">
        <f>'步驟1. 先填【114-1申請總表】第8列之B欄至CN欄'!CG37</f>
        <v>0</v>
      </c>
      <c r="CH37" s="237" t="str">
        <f>'步驟1. 先填【114-1申請總表】第8列之B欄至CN欄'!CH37</f>
        <v xml:space="preserve">無達到學習目標之原因:
</v>
      </c>
      <c r="CI37" s="237" t="str">
        <f>'步驟1. 先填【114-1申請總表】第8列之B欄至CN欄'!CI37</f>
        <v xml:space="preserve">改善方法:
</v>
      </c>
      <c r="CJ37" s="237" t="str">
        <f>'步驟1. 先填【114-1申請總表】第8列之B欄至CN欄'!CJ37</f>
        <v xml:space="preserve">最喜歡的課後休閒活動:
</v>
      </c>
      <c r="CK37" s="237" t="str">
        <f>'步驟1. 先填【114-1申請總表】第8列之B欄至CN欄'!CK37</f>
        <v xml:space="preserve">收穫:
</v>
      </c>
      <c r="CL37" s="237">
        <f>'步驟1. 先填【114-1申請總表】第8列之B欄至CN欄'!CL37</f>
        <v>0</v>
      </c>
      <c r="CM37" s="237">
        <f>'步驟1. 先填【114-1申請總表】第8列之B欄至CN欄'!CM37</f>
        <v>0</v>
      </c>
      <c r="CN37" s="237">
        <f>'步驟1. 先填【114-1申請總表】第8列之B欄至CN欄'!CN37</f>
        <v>0</v>
      </c>
      <c r="CO37" s="243">
        <f>'步驟1. 先填【114-1申請總表】第8列之B欄至CN欄'!CO37</f>
        <v>0</v>
      </c>
      <c r="CP37" s="243" t="str">
        <f>'步驟1. 先填【114-1申請總表】第8列之B欄至CN欄'!CP37</f>
        <v>7000021</v>
      </c>
      <c r="CQ37" s="243" t="str">
        <f>'步驟1. 先填【114-1申請總表】第8列之B欄至CN欄'!CQ37</f>
        <v/>
      </c>
      <c r="CR37" s="243" t="str">
        <f>'步驟1. 先填【114-1申請總表】第8列之B欄至CN欄'!CR37</f>
        <v/>
      </c>
      <c r="CS37" s="243">
        <f>'步驟1. 先填【114-1申請總表】第8列之B欄至CN欄'!CS37</f>
        <v>0</v>
      </c>
      <c r="CT37" s="243" t="str">
        <f>'步驟1. 先填【114-1申請總表】第8列之B欄至CN欄'!CT37</f>
        <v/>
      </c>
      <c r="CU37" s="243" t="str">
        <f>'步驟1. 先填【114-1申請總表】第8列之B欄至CN欄'!CU37</f>
        <v/>
      </c>
      <c r="CV37" s="243" t="str">
        <f>'步驟1. 先填【114-1申請總表】第8列之B欄至CN欄'!CV37</f>
        <v/>
      </c>
      <c r="CW37" s="243" t="str">
        <f>'步驟1. 先填【114-1申請總表】第8列之B欄至CN欄'!CW37</f>
        <v/>
      </c>
      <c r="CX37" s="243" t="str">
        <f>'步驟1. 先填【114-1申請總表】第8列之B欄至CN欄'!CX37</f>
        <v/>
      </c>
      <c r="CY37" s="243" t="str">
        <f>'步驟1. 先填【114-1申請總表】第8列之B欄至CN欄'!CY37</f>
        <v/>
      </c>
      <c r="CZ37" s="243" t="str">
        <f>'步驟1. 先填【114-1申請總表】第8列之B欄至CN欄'!CZ37</f>
        <v/>
      </c>
      <c r="DA37" s="243">
        <f>'步驟1. 先填【114-1申請總表】第8列之B欄至CN欄'!DA37</f>
        <v>0</v>
      </c>
      <c r="DB37" s="243">
        <f>'步驟1. 先填【114-1申請總表】第8列之B欄至CN欄'!DB37</f>
        <v>0</v>
      </c>
      <c r="DC37" s="243">
        <f>'步驟1. 先填【114-1申請總表】第8列之B欄至CN欄'!DC37</f>
        <v>0</v>
      </c>
      <c r="DD37" s="243">
        <f>'步驟1. 先填【114-1申請總表】第8列之B欄至CN欄'!DD37</f>
        <v>0</v>
      </c>
      <c r="DE37" s="243">
        <f>'步驟1. 先填【114-1申請總表】第8列之B欄至CN欄'!DE37</f>
        <v>0</v>
      </c>
      <c r="DF37" s="243">
        <f>'步驟1. 先填【114-1申請總表】第8列之B欄至CN欄'!DF37</f>
        <v>1</v>
      </c>
      <c r="DG37" s="243">
        <f>'步驟1. 先填【114-1申請總表】第8列之B欄至CN欄'!DG37</f>
        <v>0</v>
      </c>
      <c r="DH37" s="243">
        <f>'步驟1. 先填【114-1申請總表】第8列之B欄至CN欄'!DH37</f>
        <v>0</v>
      </c>
      <c r="DI37" s="243">
        <f>'步驟1. 先填【114-1申請總表】第8列之B欄至CN欄'!DI37</f>
        <v>0</v>
      </c>
      <c r="DJ37" s="243">
        <f>'步驟1. 先填【114-1申請總表】第8列之B欄至CN欄'!DJ37</f>
        <v>0</v>
      </c>
      <c r="DK37" s="243">
        <f>'步驟1. 先填【114-1申請總表】第8列之B欄至CN欄'!DK37</f>
        <v>0</v>
      </c>
      <c r="DL37" s="243">
        <f>'步驟1. 先填【114-1申請總表】第8列之B欄至CN欄'!DL37</f>
        <v>0</v>
      </c>
      <c r="DM37" s="243">
        <f>'步驟1. 先填【114-1申請總表】第8列之B欄至CN欄'!DM37</f>
        <v>0</v>
      </c>
      <c r="DN37" s="243">
        <f>'步驟1. 先填【114-1申請總表】第8列之B欄至CN欄'!DN37</f>
        <v>0</v>
      </c>
      <c r="DO37" s="266" t="str">
        <f t="shared" si="0"/>
        <v>身份別輸入錯誤</v>
      </c>
      <c r="DP37" s="266" t="str">
        <f t="shared" si="1"/>
        <v>身份別輸入錯誤</v>
      </c>
      <c r="DQ37" s="266" t="str">
        <f t="shared" si="2"/>
        <v>身份別輸入錯誤</v>
      </c>
      <c r="DR37" s="267">
        <v>0</v>
      </c>
      <c r="DS37" s="267"/>
      <c r="DT37" s="267"/>
      <c r="DU37" s="267"/>
      <c r="DV37" s="267"/>
      <c r="DW37" s="267"/>
      <c r="DX37" s="267"/>
      <c r="DY37" s="267"/>
      <c r="DZ37" s="267"/>
      <c r="EA37" s="267"/>
      <c r="EB37" s="267">
        <f t="shared" si="22"/>
        <v>0</v>
      </c>
      <c r="EC37" s="267"/>
      <c r="ED37" s="267"/>
      <c r="EE37" s="267"/>
      <c r="EF37" s="267"/>
      <c r="EG37" s="267"/>
      <c r="EH37" s="267"/>
      <c r="EI37" s="267"/>
      <c r="EJ37" s="267"/>
      <c r="EK37" s="267"/>
      <c r="EL37" s="267"/>
      <c r="EM37" s="267"/>
      <c r="EN37" s="267"/>
      <c r="EO37" s="267"/>
      <c r="EP37" s="267"/>
      <c r="EQ37" s="267"/>
      <c r="ER37" s="267"/>
      <c r="ES37" s="267"/>
      <c r="ET37" s="267"/>
      <c r="EU37" s="258"/>
      <c r="EV37" s="258"/>
      <c r="EW37" s="258"/>
      <c r="EX37" s="257" t="str">
        <f t="shared" si="3"/>
        <v>已提交</v>
      </c>
      <c r="EY37" s="257" t="str">
        <f t="shared" si="4"/>
        <v>已提交</v>
      </c>
      <c r="EZ37" s="257" t="str">
        <f t="shared" si="5"/>
        <v>已提交</v>
      </c>
      <c r="FA37" s="258" t="str">
        <f t="shared" si="6"/>
        <v>已提交</v>
      </c>
      <c r="FB37" s="258" t="str">
        <f t="shared" si="7"/>
        <v>已提交</v>
      </c>
      <c r="FC37" s="258" t="str">
        <f t="shared" si="8"/>
        <v>已提交</v>
      </c>
      <c r="FD37" s="258" t="str">
        <f t="shared" si="9"/>
        <v>已提交</v>
      </c>
      <c r="FE37" s="258" t="str">
        <f t="shared" si="10"/>
        <v>已提交</v>
      </c>
      <c r="FF37" s="258" t="str">
        <f t="shared" si="11"/>
        <v>已提交</v>
      </c>
      <c r="FG37" s="258" t="str">
        <f t="shared" si="12"/>
        <v>已提交</v>
      </c>
      <c r="FH37" s="258" t="str">
        <f t="shared" si="13"/>
        <v>已提交</v>
      </c>
      <c r="FI37" s="257" t="str">
        <f t="shared" si="14"/>
        <v>已提交</v>
      </c>
      <c r="FJ37" s="259" t="str">
        <f t="shared" si="15"/>
        <v>已提交</v>
      </c>
      <c r="FK37" s="258" t="str">
        <f t="shared" si="16"/>
        <v>已提交</v>
      </c>
      <c r="FL37" s="258" t="str">
        <f t="shared" si="17"/>
        <v>已提交</v>
      </c>
      <c r="FM37" s="258" t="str">
        <f t="shared" si="18"/>
        <v>已提交</v>
      </c>
      <c r="FN37" s="258"/>
      <c r="FO37" s="258"/>
      <c r="FP37" s="258"/>
      <c r="FQ37" s="258"/>
      <c r="FR37" s="258"/>
      <c r="FS37" s="258"/>
      <c r="FT37" s="258"/>
      <c r="FU37" s="258"/>
      <c r="FV37" s="258" t="str">
        <f t="shared" si="19"/>
        <v/>
      </c>
      <c r="FW37" s="258" t="str">
        <f t="shared" si="20"/>
        <v/>
      </c>
      <c r="FX37" s="258" t="str">
        <f t="shared" si="21"/>
        <v/>
      </c>
      <c r="FY37" s="258"/>
      <c r="FZ37" s="258"/>
      <c r="GA37" s="258"/>
      <c r="GB37" s="258"/>
      <c r="GC37" s="258"/>
      <c r="GD37" s="258"/>
      <c r="GE37" s="258"/>
      <c r="GF37" s="258"/>
      <c r="GG37" s="258"/>
      <c r="GH37" s="258"/>
      <c r="GI37" s="258"/>
      <c r="GJ37" s="258"/>
      <c r="GK37" s="258"/>
      <c r="GL37" s="258"/>
      <c r="GM37" s="258"/>
      <c r="GN37" s="258"/>
      <c r="GO37" s="258" t="s">
        <v>263</v>
      </c>
      <c r="GP37" s="258"/>
      <c r="GQ37" s="258"/>
      <c r="GR37" s="258"/>
      <c r="GS37" s="258"/>
    </row>
    <row r="38" spans="1:201" s="270" customFormat="1" ht="79.5" customHeight="1">
      <c r="A38" s="286" t="str">
        <f t="shared" si="23"/>
        <v>114學年度第二學期</v>
      </c>
      <c r="B38" s="237">
        <f>'步驟1. 先填【114-1申請總表】第8列之B欄至CN欄'!B38</f>
        <v>0</v>
      </c>
      <c r="C38" s="237">
        <f>'步驟1. 先填【114-1申請總表】第8列之B欄至CN欄'!C38</f>
        <v>0</v>
      </c>
      <c r="D38" s="237" t="str">
        <f>'步驟1. 先填【114-1申請總表】第8列之B欄至CN欄'!D38</f>
        <v>31</v>
      </c>
      <c r="E38" s="237">
        <f>'步驟1. 先填【114-1申請總表】第8列之B欄至CN欄'!E38</f>
        <v>0</v>
      </c>
      <c r="F38" s="237">
        <f>'步驟1. 先填【114-1申請總表】第8列之B欄至CN欄'!F38</f>
        <v>0</v>
      </c>
      <c r="G38" s="237">
        <f>'步驟1. 先填【114-1申請總表】第8列之B欄至CN欄'!G38</f>
        <v>0</v>
      </c>
      <c r="H38" s="237">
        <f>'步驟1. 先填【114-1申請總表】第8列之B欄至CN欄'!H38</f>
        <v>0</v>
      </c>
      <c r="I38" s="237">
        <f>'步驟1. 先填【114-1申請總表】第8列之B欄至CN欄'!I38</f>
        <v>0</v>
      </c>
      <c r="J38" s="237">
        <f>'步驟1. 先填【114-1申請總表】第8列之B欄至CN欄'!J38</f>
        <v>0</v>
      </c>
      <c r="K38" s="237">
        <f>'步驟1. 先填【114-1申請總表】第8列之B欄至CN欄'!K38</f>
        <v>0</v>
      </c>
      <c r="L38" s="237">
        <f>'步驟1. 先填【114-1申請總表】第8列之B欄至CN欄'!L38</f>
        <v>0</v>
      </c>
      <c r="M38" s="237">
        <f>'步驟1. 先填【114-1申請總表】第8列之B欄至CN欄'!M38</f>
        <v>0</v>
      </c>
      <c r="N38" s="237">
        <f>'步驟1. 先填【114-1申請總表】第8列之B欄至CN欄'!N38</f>
        <v>0</v>
      </c>
      <c r="O38" s="237" t="str">
        <f>'步驟1. 先填【114-1申請總表】第8列之B欄至CN欄'!O38</f>
        <v>XX縣XX鄉XX村XX鄰XX路XX號XX樓</v>
      </c>
      <c r="P38" s="237" t="str">
        <f>'步驟1. 先填【114-1申請總表】第8列之B欄至CN欄'!P38</f>
        <v>1.助學獎學金</v>
      </c>
      <c r="Q38" s="237">
        <f>'步驟1. 先填【114-1申請總表】第8列之B欄至CN欄'!Q38</f>
        <v>0</v>
      </c>
      <c r="R38" s="237">
        <f>'步驟1. 先填【114-1申請總表】第8列之B欄至CN欄'!R38</f>
        <v>0</v>
      </c>
      <c r="S38" s="237">
        <f>'步驟1. 先填【114-1申請總表】第8列之B欄至CN欄'!S38</f>
        <v>0</v>
      </c>
      <c r="T38" s="237">
        <f>'步驟1. 先填【114-1申請總表】第8列之B欄至CN欄'!T38</f>
        <v>0</v>
      </c>
      <c r="U38" s="237">
        <f>'步驟1. 先填【114-1申請總表】第8列之B欄至CN欄'!U38</f>
        <v>0</v>
      </c>
      <c r="V38" s="237">
        <f>'步驟1. 先填【114-1申請總表】第8列之B欄至CN欄'!V38</f>
        <v>0</v>
      </c>
      <c r="W38" s="237">
        <f>'步驟1. 先填【114-1申請總表】第8列之B欄至CN欄'!W38</f>
        <v>0</v>
      </c>
      <c r="X38" s="237">
        <f>'步驟1. 先填【114-1申請總表】第8列之B欄至CN欄'!X38</f>
        <v>0</v>
      </c>
      <c r="Y38" s="237">
        <f>'步驟1. 先填【114-1申請總表】第8列之B欄至CN欄'!Y38</f>
        <v>0</v>
      </c>
      <c r="Z38" s="237">
        <f>'步驟1. 先填【114-1申請總表】第8列之B欄至CN欄'!Z38</f>
        <v>0</v>
      </c>
      <c r="AA38" s="237">
        <f>'步驟1. 先填【114-1申請總表】第8列之B欄至CN欄'!AA38</f>
        <v>0</v>
      </c>
      <c r="AB38" s="237">
        <f>'步驟1. 先填【114-1申請總表】第8列之B欄至CN欄'!AB38</f>
        <v>0</v>
      </c>
      <c r="AC38" s="237">
        <f>'步驟1. 先填【114-1申請總表】第8列之B欄至CN欄'!AC38</f>
        <v>0</v>
      </c>
      <c r="AD38" s="237">
        <f>'步驟1. 先填【114-1申請總表】第8列之B欄至CN欄'!AD38</f>
        <v>0</v>
      </c>
      <c r="AE38" s="237">
        <f>'步驟1. 先填【114-1申請總表】第8列之B欄至CN欄'!AE38</f>
        <v>0</v>
      </c>
      <c r="AF38" s="237">
        <f>'步驟1. 先填【114-1申請總表】第8列之B欄至CN欄'!AF38</f>
        <v>0</v>
      </c>
      <c r="AG38" s="237">
        <f>'步驟1. 先填【114-1申請總表】第8列之B欄至CN欄'!AG38</f>
        <v>0</v>
      </c>
      <c r="AH38" s="237">
        <f>'步驟1. 先填【114-1申請總表】第8列之B欄至CN欄'!AH38</f>
        <v>0</v>
      </c>
      <c r="AI38" s="237">
        <f>'步驟1. 先填【114-1申請總表】第8列之B欄至CN欄'!AI38</f>
        <v>0</v>
      </c>
      <c r="AJ38" s="237">
        <f>'步驟1. 先填【114-1申請總表】第8列之B欄至CN欄'!AJ38</f>
        <v>0</v>
      </c>
      <c r="AK38" s="237">
        <f>'步驟1. 先填【114-1申請總表】第8列之B欄至CN欄'!AK38</f>
        <v>0</v>
      </c>
      <c r="AL38" s="237">
        <f>'步驟1. 先填【114-1申請總表】第8列之B欄至CN欄'!AL38</f>
        <v>0</v>
      </c>
      <c r="AM38" s="237">
        <f>'步驟1. 先填【114-1申請總表】第8列之B欄至CN欄'!AM38</f>
        <v>0</v>
      </c>
      <c r="AN38" s="237">
        <f>'步驟1. 先填【114-1申請總表】第8列之B欄至CN欄'!AN38</f>
        <v>0</v>
      </c>
      <c r="AO38" s="237">
        <f>'步驟1. 先填【114-1申請總表】第8列之B欄至CN欄'!AO38</f>
        <v>0</v>
      </c>
      <c r="AP38" s="237">
        <f>'步驟1. 先填【114-1申請總表】第8列之B欄至CN欄'!AP38</f>
        <v>0</v>
      </c>
      <c r="AQ38" s="237">
        <f>'步驟1. 先填【114-1申請總表】第8列之B欄至CN欄'!AQ38</f>
        <v>0</v>
      </c>
      <c r="AR38" s="237">
        <f>'步驟1. 先填【114-1申請總表】第8列之B欄至CN欄'!AR38</f>
        <v>0</v>
      </c>
      <c r="AS38" s="237">
        <f>'步驟1. 先填【114-1申請總表】第8列之B欄至CN欄'!AS38</f>
        <v>0</v>
      </c>
      <c r="AT38" s="237">
        <f>'步驟1. 先填【114-1申請總表】第8列之B欄至CN欄'!AT38</f>
        <v>0</v>
      </c>
      <c r="AU38" s="237">
        <f>'步驟1. 先填【114-1申請總表】第8列之B欄至CN欄'!AU38</f>
        <v>0</v>
      </c>
      <c r="AV38" s="237">
        <f>'步驟1. 先填【114-1申請總表】第8列之B欄至CN欄'!AV38</f>
        <v>0</v>
      </c>
      <c r="AW38" s="237">
        <f>'步驟1. 先填【114-1申請總表】第8列之B欄至CN欄'!AW38</f>
        <v>0</v>
      </c>
      <c r="AX38" s="237">
        <f>'步驟1. 先填【114-1申請總表】第8列之B欄至CN欄'!AX38</f>
        <v>0</v>
      </c>
      <c r="AY38" s="237">
        <f>'步驟1. 先填【114-1申請總表】第8列之B欄至CN欄'!AY38</f>
        <v>0</v>
      </c>
      <c r="AZ38" s="237">
        <f>'步驟1. 先填【114-1申請總表】第8列之B欄至CN欄'!AZ38</f>
        <v>0</v>
      </c>
      <c r="BA38" s="237">
        <f>'步驟1. 先填【114-1申請總表】第8列之B欄至CN欄'!BA38</f>
        <v>0</v>
      </c>
      <c r="BB38" s="237">
        <f>'步驟1. 先填【114-1申請總表】第8列之B欄至CN欄'!BB38</f>
        <v>0</v>
      </c>
      <c r="BC38" s="237">
        <f>'步驟1. 先填【114-1申請總表】第8列之B欄至CN欄'!BC38</f>
        <v>0</v>
      </c>
      <c r="BD38" s="237">
        <f>'步驟1. 先填【114-1申請總表】第8列之B欄至CN欄'!BD38</f>
        <v>0</v>
      </c>
      <c r="BE38" s="237">
        <f>'步驟1. 先填【114-1申請總表】第8列之B欄至CN欄'!BE38</f>
        <v>0</v>
      </c>
      <c r="BF38" s="237">
        <f>'步驟1. 先填【114-1申請總表】第8列之B欄至CN欄'!BF38</f>
        <v>0</v>
      </c>
      <c r="BG38" s="237">
        <f>'步驟1. 先填【114-1申請總表】第8列之B欄至CN欄'!BG38</f>
        <v>0</v>
      </c>
      <c r="BH38" s="237">
        <f>'步驟1. 先填【114-1申請總表】第8列之B欄至CN欄'!BH38</f>
        <v>0</v>
      </c>
      <c r="BI38" s="237">
        <f>'步驟1. 先填【114-1申請總表】第8列之B欄至CN欄'!BI38</f>
        <v>0</v>
      </c>
      <c r="BJ38" s="237">
        <f>'步驟1. 先填【114-1申請總表】第8列之B欄至CN欄'!BJ38</f>
        <v>0</v>
      </c>
      <c r="BK38" s="237">
        <f>'步驟1. 先填【114-1申請總表】第8列之B欄至CN欄'!BK38</f>
        <v>0</v>
      </c>
      <c r="BL38" s="237">
        <f>'步驟1. 先填【114-1申請總表】第8列之B欄至CN欄'!BL38</f>
        <v>0</v>
      </c>
      <c r="BM38" s="237">
        <f>'步驟1. 先填【114-1申請總表】第8列之B欄至CN欄'!BM38</f>
        <v>0</v>
      </c>
      <c r="BN38" s="237">
        <f>'步驟1. 先填【114-1申請總表】第8列之B欄至CN欄'!BN38</f>
        <v>0</v>
      </c>
      <c r="BO38" s="237">
        <f>'步驟1. 先填【114-1申請總表】第8列之B欄至CN欄'!BO38</f>
        <v>0</v>
      </c>
      <c r="BP38" s="237">
        <f>'步驟1. 先填【114-1申請總表】第8列之B欄至CN欄'!BP38</f>
        <v>0</v>
      </c>
      <c r="BQ38" s="237">
        <f>'步驟1. 先填【114-1申請總表】第8列之B欄至CN欄'!BQ38</f>
        <v>0</v>
      </c>
      <c r="BR38" s="237">
        <f>'步驟1. 先填【114-1申請總表】第8列之B欄至CN欄'!BR38</f>
        <v>0</v>
      </c>
      <c r="BS38" s="237">
        <f>'步驟1. 先填【114-1申請總表】第8列之B欄至CN欄'!BS38</f>
        <v>0</v>
      </c>
      <c r="BT38" s="237">
        <f>'步驟1. 先填【114-1申請總表】第8列之B欄至CN欄'!BT38</f>
        <v>0</v>
      </c>
      <c r="BU38" s="237">
        <f>'步驟1. 先填【114-1申請總表】第8列之B欄至CN欄'!BU38</f>
        <v>0</v>
      </c>
      <c r="BV38" s="237">
        <f>'步驟1. 先填【114-1申請總表】第8列之B欄至CN欄'!BV38</f>
        <v>0</v>
      </c>
      <c r="BW38" s="237" t="str">
        <f>'步驟1. 先填【114-1申請總表】第8列之B欄至CN欄'!BW38</f>
        <v xml:space="preserve">學科:
</v>
      </c>
      <c r="BX38" s="237" t="str">
        <f>'步驟1. 先填【114-1申請總表】第8列之B欄至CN欄'!BX38</f>
        <v xml:space="preserve">題型:
</v>
      </c>
      <c r="BY38" s="237">
        <f>'步驟1. 先填【114-1申請總表】第8列之B欄至CN欄'!BY38</f>
        <v>0</v>
      </c>
      <c r="BZ38" s="237" t="str">
        <f>'步驟1. 先填【114-1申請總表】第8列之B欄至CN欄'!BZ38</f>
        <v xml:space="preserve">學科:
</v>
      </c>
      <c r="CA38" s="237" t="str">
        <f>'步驟1. 先填【114-1申請總表】第8列之B欄至CN欄'!CA38</f>
        <v xml:space="preserve">題型:
</v>
      </c>
      <c r="CB38" s="237">
        <f>'步驟1. 先填【114-1申請總表】第8列之B欄至CN欄'!CB38</f>
        <v>0</v>
      </c>
      <c r="CC38" s="237" t="str">
        <f>'步驟1. 先填【114-1申請總表】第8列之B欄至CN欄'!CC38</f>
        <v>有無參加:</v>
      </c>
      <c r="CD38" s="237" t="str">
        <f>'步驟1. 先填【114-1申請總表】第8列之B欄至CN欄'!CD38</f>
        <v xml:space="preserve">社團或活動:
</v>
      </c>
      <c r="CE38" s="237">
        <f>'步驟1. 先填【114-1申請總表】第8列之B欄至CN欄'!CE38</f>
        <v>0</v>
      </c>
      <c r="CF38" s="237">
        <f>'步驟1. 先填【114-1申請總表】第8列之B欄至CN欄'!CF38</f>
        <v>0</v>
      </c>
      <c r="CG38" s="237">
        <f>'步驟1. 先填【114-1申請總表】第8列之B欄至CN欄'!CG38</f>
        <v>0</v>
      </c>
      <c r="CH38" s="237" t="str">
        <f>'步驟1. 先填【114-1申請總表】第8列之B欄至CN欄'!CH38</f>
        <v xml:space="preserve">無達到學習目標之原因:
</v>
      </c>
      <c r="CI38" s="237" t="str">
        <f>'步驟1. 先填【114-1申請總表】第8列之B欄至CN欄'!CI38</f>
        <v xml:space="preserve">改善方法:
</v>
      </c>
      <c r="CJ38" s="237" t="str">
        <f>'步驟1. 先填【114-1申請總表】第8列之B欄至CN欄'!CJ38</f>
        <v xml:space="preserve">最喜歡的課後休閒活動:
</v>
      </c>
      <c r="CK38" s="237" t="str">
        <f>'步驟1. 先填【114-1申請總表】第8列之B欄至CN欄'!CK38</f>
        <v xml:space="preserve">收穫:
</v>
      </c>
      <c r="CL38" s="237">
        <f>'步驟1. 先填【114-1申請總表】第8列之B欄至CN欄'!CL38</f>
        <v>0</v>
      </c>
      <c r="CM38" s="237">
        <f>'步驟1. 先填【114-1申請總表】第8列之B欄至CN欄'!CM38</f>
        <v>0</v>
      </c>
      <c r="CN38" s="237">
        <f>'步驟1. 先填【114-1申請總表】第8列之B欄至CN欄'!CN38</f>
        <v>0</v>
      </c>
      <c r="CO38" s="243">
        <f>'步驟1. 先填【114-1申請總表】第8列之B欄至CN欄'!CO38</f>
        <v>0</v>
      </c>
      <c r="CP38" s="243" t="str">
        <f>'步驟1. 先填【114-1申請總表】第8列之B欄至CN欄'!CP38</f>
        <v>7000021</v>
      </c>
      <c r="CQ38" s="243" t="str">
        <f>'步驟1. 先填【114-1申請總表】第8列之B欄至CN欄'!CQ38</f>
        <v/>
      </c>
      <c r="CR38" s="243" t="str">
        <f>'步驟1. 先填【114-1申請總表】第8列之B欄至CN欄'!CR38</f>
        <v/>
      </c>
      <c r="CS38" s="243">
        <f>'步驟1. 先填【114-1申請總表】第8列之B欄至CN欄'!CS38</f>
        <v>0</v>
      </c>
      <c r="CT38" s="243" t="str">
        <f>'步驟1. 先填【114-1申請總表】第8列之B欄至CN欄'!CT38</f>
        <v/>
      </c>
      <c r="CU38" s="243" t="str">
        <f>'步驟1. 先填【114-1申請總表】第8列之B欄至CN欄'!CU38</f>
        <v/>
      </c>
      <c r="CV38" s="243" t="str">
        <f>'步驟1. 先填【114-1申請總表】第8列之B欄至CN欄'!CV38</f>
        <v/>
      </c>
      <c r="CW38" s="243" t="str">
        <f>'步驟1. 先填【114-1申請總表】第8列之B欄至CN欄'!CW38</f>
        <v/>
      </c>
      <c r="CX38" s="243" t="str">
        <f>'步驟1. 先填【114-1申請總表】第8列之B欄至CN欄'!CX38</f>
        <v/>
      </c>
      <c r="CY38" s="243" t="str">
        <f>'步驟1. 先填【114-1申請總表】第8列之B欄至CN欄'!CY38</f>
        <v/>
      </c>
      <c r="CZ38" s="243" t="str">
        <f>'步驟1. 先填【114-1申請總表】第8列之B欄至CN欄'!CZ38</f>
        <v/>
      </c>
      <c r="DA38" s="243">
        <f>'步驟1. 先填【114-1申請總表】第8列之B欄至CN欄'!DA38</f>
        <v>0</v>
      </c>
      <c r="DB38" s="243">
        <f>'步驟1. 先填【114-1申請總表】第8列之B欄至CN欄'!DB38</f>
        <v>0</v>
      </c>
      <c r="DC38" s="243">
        <f>'步驟1. 先填【114-1申請總表】第8列之B欄至CN欄'!DC38</f>
        <v>0</v>
      </c>
      <c r="DD38" s="243">
        <f>'步驟1. 先填【114-1申請總表】第8列之B欄至CN欄'!DD38</f>
        <v>0</v>
      </c>
      <c r="DE38" s="243">
        <f>'步驟1. 先填【114-1申請總表】第8列之B欄至CN欄'!DE38</f>
        <v>0</v>
      </c>
      <c r="DF38" s="243">
        <f>'步驟1. 先填【114-1申請總表】第8列之B欄至CN欄'!DF38</f>
        <v>1</v>
      </c>
      <c r="DG38" s="243">
        <f>'步驟1. 先填【114-1申請總表】第8列之B欄至CN欄'!DG38</f>
        <v>0</v>
      </c>
      <c r="DH38" s="243">
        <f>'步驟1. 先填【114-1申請總表】第8列之B欄至CN欄'!DH38</f>
        <v>0</v>
      </c>
      <c r="DI38" s="243">
        <f>'步驟1. 先填【114-1申請總表】第8列之B欄至CN欄'!DI38</f>
        <v>0</v>
      </c>
      <c r="DJ38" s="243">
        <f>'步驟1. 先填【114-1申請總表】第8列之B欄至CN欄'!DJ38</f>
        <v>0</v>
      </c>
      <c r="DK38" s="243">
        <f>'步驟1. 先填【114-1申請總表】第8列之B欄至CN欄'!DK38</f>
        <v>0</v>
      </c>
      <c r="DL38" s="243">
        <f>'步驟1. 先填【114-1申請總表】第8列之B欄至CN欄'!DL38</f>
        <v>0</v>
      </c>
      <c r="DM38" s="243">
        <f>'步驟1. 先填【114-1申請總表】第8列之B欄至CN欄'!DM38</f>
        <v>0</v>
      </c>
      <c r="DN38" s="243">
        <f>'步驟1. 先填【114-1申請總表】第8列之B欄至CN欄'!DN38</f>
        <v>0</v>
      </c>
      <c r="DO38" s="266" t="str">
        <f t="shared" si="0"/>
        <v>身份別輸入錯誤</v>
      </c>
      <c r="DP38" s="266" t="str">
        <f t="shared" si="1"/>
        <v>身份別輸入錯誤</v>
      </c>
      <c r="DQ38" s="266" t="str">
        <f t="shared" si="2"/>
        <v>身份別輸入錯誤</v>
      </c>
      <c r="DR38" s="267">
        <v>0</v>
      </c>
      <c r="DS38" s="267"/>
      <c r="DT38" s="267"/>
      <c r="DU38" s="267"/>
      <c r="DV38" s="267"/>
      <c r="DW38" s="267"/>
      <c r="DX38" s="267"/>
      <c r="DY38" s="267"/>
      <c r="DZ38" s="267"/>
      <c r="EA38" s="267"/>
      <c r="EB38" s="267">
        <f t="shared" si="22"/>
        <v>0</v>
      </c>
      <c r="EC38" s="267"/>
      <c r="ED38" s="267"/>
      <c r="EE38" s="267"/>
      <c r="EF38" s="267"/>
      <c r="EG38" s="267"/>
      <c r="EH38" s="267"/>
      <c r="EI38" s="267"/>
      <c r="EJ38" s="267"/>
      <c r="EK38" s="267"/>
      <c r="EL38" s="267"/>
      <c r="EM38" s="267"/>
      <c r="EN38" s="267"/>
      <c r="EO38" s="267"/>
      <c r="EP38" s="267"/>
      <c r="EQ38" s="267"/>
      <c r="ER38" s="267"/>
      <c r="ES38" s="267"/>
      <c r="ET38" s="267"/>
      <c r="EU38" s="258"/>
      <c r="EV38" s="258"/>
      <c r="EW38" s="258"/>
      <c r="EX38" s="257" t="str">
        <f t="shared" si="3"/>
        <v>已提交</v>
      </c>
      <c r="EY38" s="257" t="str">
        <f t="shared" si="4"/>
        <v>已提交</v>
      </c>
      <c r="EZ38" s="257" t="str">
        <f t="shared" si="5"/>
        <v>已提交</v>
      </c>
      <c r="FA38" s="258" t="str">
        <f t="shared" si="6"/>
        <v>已提交</v>
      </c>
      <c r="FB38" s="258" t="str">
        <f t="shared" si="7"/>
        <v>已提交</v>
      </c>
      <c r="FC38" s="258" t="str">
        <f t="shared" si="8"/>
        <v>已提交</v>
      </c>
      <c r="FD38" s="258" t="str">
        <f t="shared" si="9"/>
        <v>已提交</v>
      </c>
      <c r="FE38" s="258" t="str">
        <f t="shared" si="10"/>
        <v>已提交</v>
      </c>
      <c r="FF38" s="258" t="str">
        <f t="shared" si="11"/>
        <v>已提交</v>
      </c>
      <c r="FG38" s="258" t="str">
        <f t="shared" si="12"/>
        <v>已提交</v>
      </c>
      <c r="FH38" s="258" t="str">
        <f t="shared" si="13"/>
        <v>已提交</v>
      </c>
      <c r="FI38" s="257" t="str">
        <f t="shared" si="14"/>
        <v>已提交</v>
      </c>
      <c r="FJ38" s="259" t="str">
        <f t="shared" si="15"/>
        <v>已提交</v>
      </c>
      <c r="FK38" s="258" t="str">
        <f t="shared" si="16"/>
        <v>已提交</v>
      </c>
      <c r="FL38" s="258" t="str">
        <f t="shared" si="17"/>
        <v>已提交</v>
      </c>
      <c r="FM38" s="258" t="str">
        <f t="shared" si="18"/>
        <v>已提交</v>
      </c>
      <c r="FN38" s="258"/>
      <c r="FO38" s="258"/>
      <c r="FP38" s="258"/>
      <c r="FQ38" s="258"/>
      <c r="FR38" s="258"/>
      <c r="FS38" s="258"/>
      <c r="FT38" s="258"/>
      <c r="FU38" s="258"/>
      <c r="FV38" s="258" t="str">
        <f t="shared" si="19"/>
        <v/>
      </c>
      <c r="FW38" s="258" t="str">
        <f t="shared" si="20"/>
        <v/>
      </c>
      <c r="FX38" s="258" t="str">
        <f t="shared" si="21"/>
        <v/>
      </c>
      <c r="FY38" s="258"/>
      <c r="FZ38" s="258"/>
      <c r="GA38" s="258"/>
      <c r="GB38" s="258"/>
      <c r="GC38" s="258"/>
      <c r="GD38" s="258"/>
      <c r="GE38" s="258"/>
      <c r="GF38" s="258"/>
      <c r="GG38" s="258"/>
      <c r="GH38" s="258"/>
      <c r="GI38" s="258"/>
      <c r="GJ38" s="258"/>
      <c r="GK38" s="258"/>
      <c r="GL38" s="258"/>
      <c r="GM38" s="258"/>
      <c r="GN38" s="258"/>
      <c r="GO38" s="258" t="s">
        <v>263</v>
      </c>
      <c r="GP38" s="258"/>
      <c r="GQ38" s="258"/>
      <c r="GR38" s="258"/>
      <c r="GS38" s="258"/>
    </row>
    <row r="39" spans="1:201" s="270" customFormat="1" ht="79.5" customHeight="1">
      <c r="A39" s="286" t="str">
        <f t="shared" si="23"/>
        <v>114學年度第二學期</v>
      </c>
      <c r="B39" s="237">
        <f>'步驟1. 先填【114-1申請總表】第8列之B欄至CN欄'!B39</f>
        <v>0</v>
      </c>
      <c r="C39" s="237">
        <f>'步驟1. 先填【114-1申請總表】第8列之B欄至CN欄'!C39</f>
        <v>0</v>
      </c>
      <c r="D39" s="237" t="str">
        <f>'步驟1. 先填【114-1申請總表】第8列之B欄至CN欄'!D39</f>
        <v>32</v>
      </c>
      <c r="E39" s="237">
        <f>'步驟1. 先填【114-1申請總表】第8列之B欄至CN欄'!E39</f>
        <v>0</v>
      </c>
      <c r="F39" s="237">
        <f>'步驟1. 先填【114-1申請總表】第8列之B欄至CN欄'!F39</f>
        <v>0</v>
      </c>
      <c r="G39" s="237">
        <f>'步驟1. 先填【114-1申請總表】第8列之B欄至CN欄'!G39</f>
        <v>0</v>
      </c>
      <c r="H39" s="237">
        <f>'步驟1. 先填【114-1申請總表】第8列之B欄至CN欄'!H39</f>
        <v>0</v>
      </c>
      <c r="I39" s="237">
        <f>'步驟1. 先填【114-1申請總表】第8列之B欄至CN欄'!I39</f>
        <v>0</v>
      </c>
      <c r="J39" s="237">
        <f>'步驟1. 先填【114-1申請總表】第8列之B欄至CN欄'!J39</f>
        <v>0</v>
      </c>
      <c r="K39" s="237">
        <f>'步驟1. 先填【114-1申請總表】第8列之B欄至CN欄'!K39</f>
        <v>0</v>
      </c>
      <c r="L39" s="237">
        <f>'步驟1. 先填【114-1申請總表】第8列之B欄至CN欄'!L39</f>
        <v>0</v>
      </c>
      <c r="M39" s="237">
        <f>'步驟1. 先填【114-1申請總表】第8列之B欄至CN欄'!M39</f>
        <v>0</v>
      </c>
      <c r="N39" s="237">
        <f>'步驟1. 先填【114-1申請總表】第8列之B欄至CN欄'!N39</f>
        <v>0</v>
      </c>
      <c r="O39" s="237" t="str">
        <f>'步驟1. 先填【114-1申請總表】第8列之B欄至CN欄'!O39</f>
        <v>XX縣XX鄉XX村XX鄰XX路XX號XX樓</v>
      </c>
      <c r="P39" s="237" t="str">
        <f>'步驟1. 先填【114-1申請總表】第8列之B欄至CN欄'!P39</f>
        <v>1.助學獎學金</v>
      </c>
      <c r="Q39" s="237">
        <f>'步驟1. 先填【114-1申請總表】第8列之B欄至CN欄'!Q39</f>
        <v>0</v>
      </c>
      <c r="R39" s="237">
        <f>'步驟1. 先填【114-1申請總表】第8列之B欄至CN欄'!R39</f>
        <v>0</v>
      </c>
      <c r="S39" s="237">
        <f>'步驟1. 先填【114-1申請總表】第8列之B欄至CN欄'!S39</f>
        <v>0</v>
      </c>
      <c r="T39" s="237">
        <f>'步驟1. 先填【114-1申請總表】第8列之B欄至CN欄'!T39</f>
        <v>0</v>
      </c>
      <c r="U39" s="237">
        <f>'步驟1. 先填【114-1申請總表】第8列之B欄至CN欄'!U39</f>
        <v>0</v>
      </c>
      <c r="V39" s="237">
        <f>'步驟1. 先填【114-1申請總表】第8列之B欄至CN欄'!V39</f>
        <v>0</v>
      </c>
      <c r="W39" s="237">
        <f>'步驟1. 先填【114-1申請總表】第8列之B欄至CN欄'!W39</f>
        <v>0</v>
      </c>
      <c r="X39" s="237">
        <f>'步驟1. 先填【114-1申請總表】第8列之B欄至CN欄'!X39</f>
        <v>0</v>
      </c>
      <c r="Y39" s="237">
        <f>'步驟1. 先填【114-1申請總表】第8列之B欄至CN欄'!Y39</f>
        <v>0</v>
      </c>
      <c r="Z39" s="237">
        <f>'步驟1. 先填【114-1申請總表】第8列之B欄至CN欄'!Z39</f>
        <v>0</v>
      </c>
      <c r="AA39" s="237">
        <f>'步驟1. 先填【114-1申請總表】第8列之B欄至CN欄'!AA39</f>
        <v>0</v>
      </c>
      <c r="AB39" s="237">
        <f>'步驟1. 先填【114-1申請總表】第8列之B欄至CN欄'!AB39</f>
        <v>0</v>
      </c>
      <c r="AC39" s="237">
        <f>'步驟1. 先填【114-1申請總表】第8列之B欄至CN欄'!AC39</f>
        <v>0</v>
      </c>
      <c r="AD39" s="237">
        <f>'步驟1. 先填【114-1申請總表】第8列之B欄至CN欄'!AD39</f>
        <v>0</v>
      </c>
      <c r="AE39" s="237">
        <f>'步驟1. 先填【114-1申請總表】第8列之B欄至CN欄'!AE39</f>
        <v>0</v>
      </c>
      <c r="AF39" s="237">
        <f>'步驟1. 先填【114-1申請總表】第8列之B欄至CN欄'!AF39</f>
        <v>0</v>
      </c>
      <c r="AG39" s="237">
        <f>'步驟1. 先填【114-1申請總表】第8列之B欄至CN欄'!AG39</f>
        <v>0</v>
      </c>
      <c r="AH39" s="237">
        <f>'步驟1. 先填【114-1申請總表】第8列之B欄至CN欄'!AH39</f>
        <v>0</v>
      </c>
      <c r="AI39" s="237">
        <f>'步驟1. 先填【114-1申請總表】第8列之B欄至CN欄'!AI39</f>
        <v>0</v>
      </c>
      <c r="AJ39" s="237">
        <f>'步驟1. 先填【114-1申請總表】第8列之B欄至CN欄'!AJ39</f>
        <v>0</v>
      </c>
      <c r="AK39" s="237">
        <f>'步驟1. 先填【114-1申請總表】第8列之B欄至CN欄'!AK39</f>
        <v>0</v>
      </c>
      <c r="AL39" s="237">
        <f>'步驟1. 先填【114-1申請總表】第8列之B欄至CN欄'!AL39</f>
        <v>0</v>
      </c>
      <c r="AM39" s="237">
        <f>'步驟1. 先填【114-1申請總表】第8列之B欄至CN欄'!AM39</f>
        <v>0</v>
      </c>
      <c r="AN39" s="237">
        <f>'步驟1. 先填【114-1申請總表】第8列之B欄至CN欄'!AN39</f>
        <v>0</v>
      </c>
      <c r="AO39" s="237">
        <f>'步驟1. 先填【114-1申請總表】第8列之B欄至CN欄'!AO39</f>
        <v>0</v>
      </c>
      <c r="AP39" s="237">
        <f>'步驟1. 先填【114-1申請總表】第8列之B欄至CN欄'!AP39</f>
        <v>0</v>
      </c>
      <c r="AQ39" s="237">
        <f>'步驟1. 先填【114-1申請總表】第8列之B欄至CN欄'!AQ39</f>
        <v>0</v>
      </c>
      <c r="AR39" s="237">
        <f>'步驟1. 先填【114-1申請總表】第8列之B欄至CN欄'!AR39</f>
        <v>0</v>
      </c>
      <c r="AS39" s="237">
        <f>'步驟1. 先填【114-1申請總表】第8列之B欄至CN欄'!AS39</f>
        <v>0</v>
      </c>
      <c r="AT39" s="237">
        <f>'步驟1. 先填【114-1申請總表】第8列之B欄至CN欄'!AT39</f>
        <v>0</v>
      </c>
      <c r="AU39" s="237">
        <f>'步驟1. 先填【114-1申請總表】第8列之B欄至CN欄'!AU39</f>
        <v>0</v>
      </c>
      <c r="AV39" s="237">
        <f>'步驟1. 先填【114-1申請總表】第8列之B欄至CN欄'!AV39</f>
        <v>0</v>
      </c>
      <c r="AW39" s="237">
        <f>'步驟1. 先填【114-1申請總表】第8列之B欄至CN欄'!AW39</f>
        <v>0</v>
      </c>
      <c r="AX39" s="237">
        <f>'步驟1. 先填【114-1申請總表】第8列之B欄至CN欄'!AX39</f>
        <v>0</v>
      </c>
      <c r="AY39" s="237">
        <f>'步驟1. 先填【114-1申請總表】第8列之B欄至CN欄'!AY39</f>
        <v>0</v>
      </c>
      <c r="AZ39" s="237">
        <f>'步驟1. 先填【114-1申請總表】第8列之B欄至CN欄'!AZ39</f>
        <v>0</v>
      </c>
      <c r="BA39" s="237">
        <f>'步驟1. 先填【114-1申請總表】第8列之B欄至CN欄'!BA39</f>
        <v>0</v>
      </c>
      <c r="BB39" s="237">
        <f>'步驟1. 先填【114-1申請總表】第8列之B欄至CN欄'!BB39</f>
        <v>0</v>
      </c>
      <c r="BC39" s="237">
        <f>'步驟1. 先填【114-1申請總表】第8列之B欄至CN欄'!BC39</f>
        <v>0</v>
      </c>
      <c r="BD39" s="237">
        <f>'步驟1. 先填【114-1申請總表】第8列之B欄至CN欄'!BD39</f>
        <v>0</v>
      </c>
      <c r="BE39" s="237">
        <f>'步驟1. 先填【114-1申請總表】第8列之B欄至CN欄'!BE39</f>
        <v>0</v>
      </c>
      <c r="BF39" s="237">
        <f>'步驟1. 先填【114-1申請總表】第8列之B欄至CN欄'!BF39</f>
        <v>0</v>
      </c>
      <c r="BG39" s="237">
        <f>'步驟1. 先填【114-1申請總表】第8列之B欄至CN欄'!BG39</f>
        <v>0</v>
      </c>
      <c r="BH39" s="237">
        <f>'步驟1. 先填【114-1申請總表】第8列之B欄至CN欄'!BH39</f>
        <v>0</v>
      </c>
      <c r="BI39" s="237">
        <f>'步驟1. 先填【114-1申請總表】第8列之B欄至CN欄'!BI39</f>
        <v>0</v>
      </c>
      <c r="BJ39" s="237">
        <f>'步驟1. 先填【114-1申請總表】第8列之B欄至CN欄'!BJ39</f>
        <v>0</v>
      </c>
      <c r="BK39" s="237">
        <f>'步驟1. 先填【114-1申請總表】第8列之B欄至CN欄'!BK39</f>
        <v>0</v>
      </c>
      <c r="BL39" s="237">
        <f>'步驟1. 先填【114-1申請總表】第8列之B欄至CN欄'!BL39</f>
        <v>0</v>
      </c>
      <c r="BM39" s="237">
        <f>'步驟1. 先填【114-1申請總表】第8列之B欄至CN欄'!BM39</f>
        <v>0</v>
      </c>
      <c r="BN39" s="237">
        <f>'步驟1. 先填【114-1申請總表】第8列之B欄至CN欄'!BN39</f>
        <v>0</v>
      </c>
      <c r="BO39" s="237">
        <f>'步驟1. 先填【114-1申請總表】第8列之B欄至CN欄'!BO39</f>
        <v>0</v>
      </c>
      <c r="BP39" s="237">
        <f>'步驟1. 先填【114-1申請總表】第8列之B欄至CN欄'!BP39</f>
        <v>0</v>
      </c>
      <c r="BQ39" s="237">
        <f>'步驟1. 先填【114-1申請總表】第8列之B欄至CN欄'!BQ39</f>
        <v>0</v>
      </c>
      <c r="BR39" s="237">
        <f>'步驟1. 先填【114-1申請總表】第8列之B欄至CN欄'!BR39</f>
        <v>0</v>
      </c>
      <c r="BS39" s="237">
        <f>'步驟1. 先填【114-1申請總表】第8列之B欄至CN欄'!BS39</f>
        <v>0</v>
      </c>
      <c r="BT39" s="237">
        <f>'步驟1. 先填【114-1申請總表】第8列之B欄至CN欄'!BT39</f>
        <v>0</v>
      </c>
      <c r="BU39" s="237">
        <f>'步驟1. 先填【114-1申請總表】第8列之B欄至CN欄'!BU39</f>
        <v>0</v>
      </c>
      <c r="BV39" s="237">
        <f>'步驟1. 先填【114-1申請總表】第8列之B欄至CN欄'!BV39</f>
        <v>0</v>
      </c>
      <c r="BW39" s="237" t="str">
        <f>'步驟1. 先填【114-1申請總表】第8列之B欄至CN欄'!BW39</f>
        <v xml:space="preserve">學科:
</v>
      </c>
      <c r="BX39" s="237" t="str">
        <f>'步驟1. 先填【114-1申請總表】第8列之B欄至CN欄'!BX39</f>
        <v xml:space="preserve">題型:
</v>
      </c>
      <c r="BY39" s="237">
        <f>'步驟1. 先填【114-1申請總表】第8列之B欄至CN欄'!BY39</f>
        <v>0</v>
      </c>
      <c r="BZ39" s="237" t="str">
        <f>'步驟1. 先填【114-1申請總表】第8列之B欄至CN欄'!BZ39</f>
        <v xml:space="preserve">學科:
</v>
      </c>
      <c r="CA39" s="237" t="str">
        <f>'步驟1. 先填【114-1申請總表】第8列之B欄至CN欄'!CA39</f>
        <v xml:space="preserve">題型:
</v>
      </c>
      <c r="CB39" s="237">
        <f>'步驟1. 先填【114-1申請總表】第8列之B欄至CN欄'!CB39</f>
        <v>0</v>
      </c>
      <c r="CC39" s="237" t="str">
        <f>'步驟1. 先填【114-1申請總表】第8列之B欄至CN欄'!CC39</f>
        <v>有無參加:</v>
      </c>
      <c r="CD39" s="237" t="str">
        <f>'步驟1. 先填【114-1申請總表】第8列之B欄至CN欄'!CD39</f>
        <v xml:space="preserve">社團或活動:
</v>
      </c>
      <c r="CE39" s="237">
        <f>'步驟1. 先填【114-1申請總表】第8列之B欄至CN欄'!CE39</f>
        <v>0</v>
      </c>
      <c r="CF39" s="237">
        <f>'步驟1. 先填【114-1申請總表】第8列之B欄至CN欄'!CF39</f>
        <v>0</v>
      </c>
      <c r="CG39" s="237">
        <f>'步驟1. 先填【114-1申請總表】第8列之B欄至CN欄'!CG39</f>
        <v>0</v>
      </c>
      <c r="CH39" s="237" t="str">
        <f>'步驟1. 先填【114-1申請總表】第8列之B欄至CN欄'!CH39</f>
        <v xml:space="preserve">無達到學習目標之原因:
</v>
      </c>
      <c r="CI39" s="237" t="str">
        <f>'步驟1. 先填【114-1申請總表】第8列之B欄至CN欄'!CI39</f>
        <v xml:space="preserve">改善方法:
</v>
      </c>
      <c r="CJ39" s="237" t="str">
        <f>'步驟1. 先填【114-1申請總表】第8列之B欄至CN欄'!CJ39</f>
        <v xml:space="preserve">最喜歡的課後休閒活動:
</v>
      </c>
      <c r="CK39" s="237" t="str">
        <f>'步驟1. 先填【114-1申請總表】第8列之B欄至CN欄'!CK39</f>
        <v xml:space="preserve">收穫:
</v>
      </c>
      <c r="CL39" s="237">
        <f>'步驟1. 先填【114-1申請總表】第8列之B欄至CN欄'!CL39</f>
        <v>0</v>
      </c>
      <c r="CM39" s="237">
        <f>'步驟1. 先填【114-1申請總表】第8列之B欄至CN欄'!CM39</f>
        <v>0</v>
      </c>
      <c r="CN39" s="237">
        <f>'步驟1. 先填【114-1申請總表】第8列之B欄至CN欄'!CN39</f>
        <v>0</v>
      </c>
      <c r="CO39" s="243">
        <f>'步驟1. 先填【114-1申請總表】第8列之B欄至CN欄'!CO39</f>
        <v>0</v>
      </c>
      <c r="CP39" s="243" t="str">
        <f>'步驟1. 先填【114-1申請總表】第8列之B欄至CN欄'!CP39</f>
        <v>7000021</v>
      </c>
      <c r="CQ39" s="243" t="str">
        <f>'步驟1. 先填【114-1申請總表】第8列之B欄至CN欄'!CQ39</f>
        <v/>
      </c>
      <c r="CR39" s="243" t="str">
        <f>'步驟1. 先填【114-1申請總表】第8列之B欄至CN欄'!CR39</f>
        <v/>
      </c>
      <c r="CS39" s="243">
        <f>'步驟1. 先填【114-1申請總表】第8列之B欄至CN欄'!CS39</f>
        <v>0</v>
      </c>
      <c r="CT39" s="243" t="str">
        <f>'步驟1. 先填【114-1申請總表】第8列之B欄至CN欄'!CT39</f>
        <v/>
      </c>
      <c r="CU39" s="243" t="str">
        <f>'步驟1. 先填【114-1申請總表】第8列之B欄至CN欄'!CU39</f>
        <v/>
      </c>
      <c r="CV39" s="243" t="str">
        <f>'步驟1. 先填【114-1申請總表】第8列之B欄至CN欄'!CV39</f>
        <v/>
      </c>
      <c r="CW39" s="243" t="str">
        <f>'步驟1. 先填【114-1申請總表】第8列之B欄至CN欄'!CW39</f>
        <v/>
      </c>
      <c r="CX39" s="243" t="str">
        <f>'步驟1. 先填【114-1申請總表】第8列之B欄至CN欄'!CX39</f>
        <v/>
      </c>
      <c r="CY39" s="243" t="str">
        <f>'步驟1. 先填【114-1申請總表】第8列之B欄至CN欄'!CY39</f>
        <v/>
      </c>
      <c r="CZ39" s="243" t="str">
        <f>'步驟1. 先填【114-1申請總表】第8列之B欄至CN欄'!CZ39</f>
        <v/>
      </c>
      <c r="DA39" s="243">
        <f>'步驟1. 先填【114-1申請總表】第8列之B欄至CN欄'!DA39</f>
        <v>0</v>
      </c>
      <c r="DB39" s="243">
        <f>'步驟1. 先填【114-1申請總表】第8列之B欄至CN欄'!DB39</f>
        <v>0</v>
      </c>
      <c r="DC39" s="243">
        <f>'步驟1. 先填【114-1申請總表】第8列之B欄至CN欄'!DC39</f>
        <v>0</v>
      </c>
      <c r="DD39" s="243">
        <f>'步驟1. 先填【114-1申請總表】第8列之B欄至CN欄'!DD39</f>
        <v>0</v>
      </c>
      <c r="DE39" s="243">
        <f>'步驟1. 先填【114-1申請總表】第8列之B欄至CN欄'!DE39</f>
        <v>0</v>
      </c>
      <c r="DF39" s="243">
        <f>'步驟1. 先填【114-1申請總表】第8列之B欄至CN欄'!DF39</f>
        <v>1</v>
      </c>
      <c r="DG39" s="243">
        <f>'步驟1. 先填【114-1申請總表】第8列之B欄至CN欄'!DG39</f>
        <v>0</v>
      </c>
      <c r="DH39" s="243">
        <f>'步驟1. 先填【114-1申請總表】第8列之B欄至CN欄'!DH39</f>
        <v>0</v>
      </c>
      <c r="DI39" s="243">
        <f>'步驟1. 先填【114-1申請總表】第8列之B欄至CN欄'!DI39</f>
        <v>0</v>
      </c>
      <c r="DJ39" s="243">
        <f>'步驟1. 先填【114-1申請總表】第8列之B欄至CN欄'!DJ39</f>
        <v>0</v>
      </c>
      <c r="DK39" s="243">
        <f>'步驟1. 先填【114-1申請總表】第8列之B欄至CN欄'!DK39</f>
        <v>0</v>
      </c>
      <c r="DL39" s="243">
        <f>'步驟1. 先填【114-1申請總表】第8列之B欄至CN欄'!DL39</f>
        <v>0</v>
      </c>
      <c r="DM39" s="243">
        <f>'步驟1. 先填【114-1申請總表】第8列之B欄至CN欄'!DM39</f>
        <v>0</v>
      </c>
      <c r="DN39" s="243">
        <f>'步驟1. 先填【114-1申請總表】第8列之B欄至CN欄'!DN39</f>
        <v>0</v>
      </c>
      <c r="DO39" s="266" t="str">
        <f t="shared" si="0"/>
        <v>身份別輸入錯誤</v>
      </c>
      <c r="DP39" s="266" t="str">
        <f t="shared" si="1"/>
        <v>身份別輸入錯誤</v>
      </c>
      <c r="DQ39" s="266" t="str">
        <f t="shared" si="2"/>
        <v>身份別輸入錯誤</v>
      </c>
      <c r="DR39" s="267">
        <v>0</v>
      </c>
      <c r="DS39" s="267"/>
      <c r="DT39" s="267"/>
      <c r="DU39" s="267"/>
      <c r="DV39" s="267"/>
      <c r="DW39" s="267"/>
      <c r="DX39" s="267"/>
      <c r="DY39" s="267"/>
      <c r="DZ39" s="267"/>
      <c r="EA39" s="267"/>
      <c r="EB39" s="267">
        <f t="shared" si="22"/>
        <v>0</v>
      </c>
      <c r="EC39" s="267"/>
      <c r="ED39" s="267"/>
      <c r="EE39" s="267"/>
      <c r="EF39" s="267"/>
      <c r="EG39" s="267"/>
      <c r="EH39" s="267"/>
      <c r="EI39" s="267"/>
      <c r="EJ39" s="267"/>
      <c r="EK39" s="267"/>
      <c r="EL39" s="267"/>
      <c r="EM39" s="267"/>
      <c r="EN39" s="267"/>
      <c r="EO39" s="267"/>
      <c r="EP39" s="267"/>
      <c r="EQ39" s="267"/>
      <c r="ER39" s="267"/>
      <c r="ES39" s="267"/>
      <c r="ET39" s="267"/>
      <c r="EU39" s="258"/>
      <c r="EV39" s="258"/>
      <c r="EW39" s="258"/>
      <c r="EX39" s="257" t="str">
        <f t="shared" si="3"/>
        <v>已提交</v>
      </c>
      <c r="EY39" s="257" t="str">
        <f t="shared" si="4"/>
        <v>已提交</v>
      </c>
      <c r="EZ39" s="257" t="str">
        <f t="shared" si="5"/>
        <v>已提交</v>
      </c>
      <c r="FA39" s="258" t="str">
        <f t="shared" si="6"/>
        <v>已提交</v>
      </c>
      <c r="FB39" s="258" t="str">
        <f t="shared" si="7"/>
        <v>已提交</v>
      </c>
      <c r="FC39" s="258" t="str">
        <f t="shared" si="8"/>
        <v>已提交</v>
      </c>
      <c r="FD39" s="258" t="str">
        <f t="shared" si="9"/>
        <v>已提交</v>
      </c>
      <c r="FE39" s="258" t="str">
        <f t="shared" si="10"/>
        <v>已提交</v>
      </c>
      <c r="FF39" s="258" t="str">
        <f t="shared" si="11"/>
        <v>已提交</v>
      </c>
      <c r="FG39" s="258" t="str">
        <f t="shared" si="12"/>
        <v>已提交</v>
      </c>
      <c r="FH39" s="258" t="str">
        <f t="shared" si="13"/>
        <v>已提交</v>
      </c>
      <c r="FI39" s="257" t="str">
        <f t="shared" si="14"/>
        <v>已提交</v>
      </c>
      <c r="FJ39" s="259" t="str">
        <f t="shared" si="15"/>
        <v>已提交</v>
      </c>
      <c r="FK39" s="258" t="str">
        <f t="shared" si="16"/>
        <v>已提交</v>
      </c>
      <c r="FL39" s="258" t="str">
        <f t="shared" si="17"/>
        <v>已提交</v>
      </c>
      <c r="FM39" s="258" t="str">
        <f t="shared" si="18"/>
        <v>已提交</v>
      </c>
      <c r="FN39" s="258"/>
      <c r="FO39" s="258"/>
      <c r="FP39" s="258"/>
      <c r="FQ39" s="258"/>
      <c r="FR39" s="258"/>
      <c r="FS39" s="258"/>
      <c r="FT39" s="258"/>
      <c r="FU39" s="258"/>
      <c r="FV39" s="258" t="str">
        <f t="shared" si="19"/>
        <v/>
      </c>
      <c r="FW39" s="258" t="str">
        <f t="shared" si="20"/>
        <v/>
      </c>
      <c r="FX39" s="258" t="str">
        <f t="shared" si="21"/>
        <v/>
      </c>
      <c r="FY39" s="258"/>
      <c r="FZ39" s="258"/>
      <c r="GA39" s="258"/>
      <c r="GB39" s="258"/>
      <c r="GC39" s="258"/>
      <c r="GD39" s="258"/>
      <c r="GE39" s="258"/>
      <c r="GF39" s="258"/>
      <c r="GG39" s="258"/>
      <c r="GH39" s="258"/>
      <c r="GI39" s="258"/>
      <c r="GJ39" s="258"/>
      <c r="GK39" s="258"/>
      <c r="GL39" s="258"/>
      <c r="GM39" s="258"/>
      <c r="GN39" s="258"/>
      <c r="GO39" s="258" t="s">
        <v>263</v>
      </c>
      <c r="GP39" s="258"/>
      <c r="GQ39" s="258"/>
      <c r="GR39" s="258"/>
      <c r="GS39" s="258"/>
    </row>
    <row r="40" spans="1:201" s="270" customFormat="1" ht="79.5" customHeight="1">
      <c r="A40" s="286" t="str">
        <f t="shared" si="23"/>
        <v>114學年度第二學期</v>
      </c>
      <c r="B40" s="237">
        <f>'步驟1. 先填【114-1申請總表】第8列之B欄至CN欄'!B40</f>
        <v>0</v>
      </c>
      <c r="C40" s="237">
        <f>'步驟1. 先填【114-1申請總表】第8列之B欄至CN欄'!C40</f>
        <v>0</v>
      </c>
      <c r="D40" s="237" t="str">
        <f>'步驟1. 先填【114-1申請總表】第8列之B欄至CN欄'!D40</f>
        <v>33</v>
      </c>
      <c r="E40" s="237">
        <f>'步驟1. 先填【114-1申請總表】第8列之B欄至CN欄'!E40</f>
        <v>0</v>
      </c>
      <c r="F40" s="237">
        <f>'步驟1. 先填【114-1申請總表】第8列之B欄至CN欄'!F40</f>
        <v>0</v>
      </c>
      <c r="G40" s="237">
        <f>'步驟1. 先填【114-1申請總表】第8列之B欄至CN欄'!G40</f>
        <v>0</v>
      </c>
      <c r="H40" s="237">
        <f>'步驟1. 先填【114-1申請總表】第8列之B欄至CN欄'!H40</f>
        <v>0</v>
      </c>
      <c r="I40" s="237">
        <f>'步驟1. 先填【114-1申請總表】第8列之B欄至CN欄'!I40</f>
        <v>0</v>
      </c>
      <c r="J40" s="237">
        <f>'步驟1. 先填【114-1申請總表】第8列之B欄至CN欄'!J40</f>
        <v>0</v>
      </c>
      <c r="K40" s="237">
        <f>'步驟1. 先填【114-1申請總表】第8列之B欄至CN欄'!K40</f>
        <v>0</v>
      </c>
      <c r="L40" s="237">
        <f>'步驟1. 先填【114-1申請總表】第8列之B欄至CN欄'!L40</f>
        <v>0</v>
      </c>
      <c r="M40" s="237">
        <f>'步驟1. 先填【114-1申請總表】第8列之B欄至CN欄'!M40</f>
        <v>0</v>
      </c>
      <c r="N40" s="237">
        <f>'步驟1. 先填【114-1申請總表】第8列之B欄至CN欄'!N40</f>
        <v>0</v>
      </c>
      <c r="O40" s="237" t="str">
        <f>'步驟1. 先填【114-1申請總表】第8列之B欄至CN欄'!O40</f>
        <v>XX縣XX鄉XX村XX鄰XX路XX號XX樓</v>
      </c>
      <c r="P40" s="237" t="str">
        <f>'步驟1. 先填【114-1申請總表】第8列之B欄至CN欄'!P40</f>
        <v>1.助學獎學金</v>
      </c>
      <c r="Q40" s="237">
        <f>'步驟1. 先填【114-1申請總表】第8列之B欄至CN欄'!Q40</f>
        <v>0</v>
      </c>
      <c r="R40" s="237">
        <f>'步驟1. 先填【114-1申請總表】第8列之B欄至CN欄'!R40</f>
        <v>0</v>
      </c>
      <c r="S40" s="237">
        <f>'步驟1. 先填【114-1申請總表】第8列之B欄至CN欄'!S40</f>
        <v>0</v>
      </c>
      <c r="T40" s="237">
        <f>'步驟1. 先填【114-1申請總表】第8列之B欄至CN欄'!T40</f>
        <v>0</v>
      </c>
      <c r="U40" s="237">
        <f>'步驟1. 先填【114-1申請總表】第8列之B欄至CN欄'!U40</f>
        <v>0</v>
      </c>
      <c r="V40" s="237">
        <f>'步驟1. 先填【114-1申請總表】第8列之B欄至CN欄'!V40</f>
        <v>0</v>
      </c>
      <c r="W40" s="237">
        <f>'步驟1. 先填【114-1申請總表】第8列之B欄至CN欄'!W40</f>
        <v>0</v>
      </c>
      <c r="X40" s="237">
        <f>'步驟1. 先填【114-1申請總表】第8列之B欄至CN欄'!X40</f>
        <v>0</v>
      </c>
      <c r="Y40" s="237">
        <f>'步驟1. 先填【114-1申請總表】第8列之B欄至CN欄'!Y40</f>
        <v>0</v>
      </c>
      <c r="Z40" s="237">
        <f>'步驟1. 先填【114-1申請總表】第8列之B欄至CN欄'!Z40</f>
        <v>0</v>
      </c>
      <c r="AA40" s="237">
        <f>'步驟1. 先填【114-1申請總表】第8列之B欄至CN欄'!AA40</f>
        <v>0</v>
      </c>
      <c r="AB40" s="237">
        <f>'步驟1. 先填【114-1申請總表】第8列之B欄至CN欄'!AB40</f>
        <v>0</v>
      </c>
      <c r="AC40" s="237">
        <f>'步驟1. 先填【114-1申請總表】第8列之B欄至CN欄'!AC40</f>
        <v>0</v>
      </c>
      <c r="AD40" s="237">
        <f>'步驟1. 先填【114-1申請總表】第8列之B欄至CN欄'!AD40</f>
        <v>0</v>
      </c>
      <c r="AE40" s="237">
        <f>'步驟1. 先填【114-1申請總表】第8列之B欄至CN欄'!AE40</f>
        <v>0</v>
      </c>
      <c r="AF40" s="237">
        <f>'步驟1. 先填【114-1申請總表】第8列之B欄至CN欄'!AF40</f>
        <v>0</v>
      </c>
      <c r="AG40" s="237">
        <f>'步驟1. 先填【114-1申請總表】第8列之B欄至CN欄'!AG40</f>
        <v>0</v>
      </c>
      <c r="AH40" s="237">
        <f>'步驟1. 先填【114-1申請總表】第8列之B欄至CN欄'!AH40</f>
        <v>0</v>
      </c>
      <c r="AI40" s="237">
        <f>'步驟1. 先填【114-1申請總表】第8列之B欄至CN欄'!AI40</f>
        <v>0</v>
      </c>
      <c r="AJ40" s="237">
        <f>'步驟1. 先填【114-1申請總表】第8列之B欄至CN欄'!AJ40</f>
        <v>0</v>
      </c>
      <c r="AK40" s="237">
        <f>'步驟1. 先填【114-1申請總表】第8列之B欄至CN欄'!AK40</f>
        <v>0</v>
      </c>
      <c r="AL40" s="237">
        <f>'步驟1. 先填【114-1申請總表】第8列之B欄至CN欄'!AL40</f>
        <v>0</v>
      </c>
      <c r="AM40" s="237">
        <f>'步驟1. 先填【114-1申請總表】第8列之B欄至CN欄'!AM40</f>
        <v>0</v>
      </c>
      <c r="AN40" s="237">
        <f>'步驟1. 先填【114-1申請總表】第8列之B欄至CN欄'!AN40</f>
        <v>0</v>
      </c>
      <c r="AO40" s="237">
        <f>'步驟1. 先填【114-1申請總表】第8列之B欄至CN欄'!AO40</f>
        <v>0</v>
      </c>
      <c r="AP40" s="237">
        <f>'步驟1. 先填【114-1申請總表】第8列之B欄至CN欄'!AP40</f>
        <v>0</v>
      </c>
      <c r="AQ40" s="237">
        <f>'步驟1. 先填【114-1申請總表】第8列之B欄至CN欄'!AQ40</f>
        <v>0</v>
      </c>
      <c r="AR40" s="237">
        <f>'步驟1. 先填【114-1申請總表】第8列之B欄至CN欄'!AR40</f>
        <v>0</v>
      </c>
      <c r="AS40" s="237">
        <f>'步驟1. 先填【114-1申請總表】第8列之B欄至CN欄'!AS40</f>
        <v>0</v>
      </c>
      <c r="AT40" s="237">
        <f>'步驟1. 先填【114-1申請總表】第8列之B欄至CN欄'!AT40</f>
        <v>0</v>
      </c>
      <c r="AU40" s="237">
        <f>'步驟1. 先填【114-1申請總表】第8列之B欄至CN欄'!AU40</f>
        <v>0</v>
      </c>
      <c r="AV40" s="237">
        <f>'步驟1. 先填【114-1申請總表】第8列之B欄至CN欄'!AV40</f>
        <v>0</v>
      </c>
      <c r="AW40" s="237">
        <f>'步驟1. 先填【114-1申請總表】第8列之B欄至CN欄'!AW40</f>
        <v>0</v>
      </c>
      <c r="AX40" s="237">
        <f>'步驟1. 先填【114-1申請總表】第8列之B欄至CN欄'!AX40</f>
        <v>0</v>
      </c>
      <c r="AY40" s="237">
        <f>'步驟1. 先填【114-1申請總表】第8列之B欄至CN欄'!AY40</f>
        <v>0</v>
      </c>
      <c r="AZ40" s="237">
        <f>'步驟1. 先填【114-1申請總表】第8列之B欄至CN欄'!AZ40</f>
        <v>0</v>
      </c>
      <c r="BA40" s="237">
        <f>'步驟1. 先填【114-1申請總表】第8列之B欄至CN欄'!BA40</f>
        <v>0</v>
      </c>
      <c r="BB40" s="237">
        <f>'步驟1. 先填【114-1申請總表】第8列之B欄至CN欄'!BB40</f>
        <v>0</v>
      </c>
      <c r="BC40" s="237">
        <f>'步驟1. 先填【114-1申請總表】第8列之B欄至CN欄'!BC40</f>
        <v>0</v>
      </c>
      <c r="BD40" s="237">
        <f>'步驟1. 先填【114-1申請總表】第8列之B欄至CN欄'!BD40</f>
        <v>0</v>
      </c>
      <c r="BE40" s="237">
        <f>'步驟1. 先填【114-1申請總表】第8列之B欄至CN欄'!BE40</f>
        <v>0</v>
      </c>
      <c r="BF40" s="237">
        <f>'步驟1. 先填【114-1申請總表】第8列之B欄至CN欄'!BF40</f>
        <v>0</v>
      </c>
      <c r="BG40" s="237">
        <f>'步驟1. 先填【114-1申請總表】第8列之B欄至CN欄'!BG40</f>
        <v>0</v>
      </c>
      <c r="BH40" s="237">
        <f>'步驟1. 先填【114-1申請總表】第8列之B欄至CN欄'!BH40</f>
        <v>0</v>
      </c>
      <c r="BI40" s="237">
        <f>'步驟1. 先填【114-1申請總表】第8列之B欄至CN欄'!BI40</f>
        <v>0</v>
      </c>
      <c r="BJ40" s="237">
        <f>'步驟1. 先填【114-1申請總表】第8列之B欄至CN欄'!BJ40</f>
        <v>0</v>
      </c>
      <c r="BK40" s="237">
        <f>'步驟1. 先填【114-1申請總表】第8列之B欄至CN欄'!BK40</f>
        <v>0</v>
      </c>
      <c r="BL40" s="237">
        <f>'步驟1. 先填【114-1申請總表】第8列之B欄至CN欄'!BL40</f>
        <v>0</v>
      </c>
      <c r="BM40" s="237">
        <f>'步驟1. 先填【114-1申請總表】第8列之B欄至CN欄'!BM40</f>
        <v>0</v>
      </c>
      <c r="BN40" s="237">
        <f>'步驟1. 先填【114-1申請總表】第8列之B欄至CN欄'!BN40</f>
        <v>0</v>
      </c>
      <c r="BO40" s="237">
        <f>'步驟1. 先填【114-1申請總表】第8列之B欄至CN欄'!BO40</f>
        <v>0</v>
      </c>
      <c r="BP40" s="237">
        <f>'步驟1. 先填【114-1申請總表】第8列之B欄至CN欄'!BP40</f>
        <v>0</v>
      </c>
      <c r="BQ40" s="237">
        <f>'步驟1. 先填【114-1申請總表】第8列之B欄至CN欄'!BQ40</f>
        <v>0</v>
      </c>
      <c r="BR40" s="237">
        <f>'步驟1. 先填【114-1申請總表】第8列之B欄至CN欄'!BR40</f>
        <v>0</v>
      </c>
      <c r="BS40" s="237">
        <f>'步驟1. 先填【114-1申請總表】第8列之B欄至CN欄'!BS40</f>
        <v>0</v>
      </c>
      <c r="BT40" s="237">
        <f>'步驟1. 先填【114-1申請總表】第8列之B欄至CN欄'!BT40</f>
        <v>0</v>
      </c>
      <c r="BU40" s="237">
        <f>'步驟1. 先填【114-1申請總表】第8列之B欄至CN欄'!BU40</f>
        <v>0</v>
      </c>
      <c r="BV40" s="237">
        <f>'步驟1. 先填【114-1申請總表】第8列之B欄至CN欄'!BV40</f>
        <v>0</v>
      </c>
      <c r="BW40" s="237" t="str">
        <f>'步驟1. 先填【114-1申請總表】第8列之B欄至CN欄'!BW40</f>
        <v xml:space="preserve">學科:
</v>
      </c>
      <c r="BX40" s="237" t="str">
        <f>'步驟1. 先填【114-1申請總表】第8列之B欄至CN欄'!BX40</f>
        <v xml:space="preserve">題型:
</v>
      </c>
      <c r="BY40" s="237">
        <f>'步驟1. 先填【114-1申請總表】第8列之B欄至CN欄'!BY40</f>
        <v>0</v>
      </c>
      <c r="BZ40" s="237" t="str">
        <f>'步驟1. 先填【114-1申請總表】第8列之B欄至CN欄'!BZ40</f>
        <v xml:space="preserve">學科:
</v>
      </c>
      <c r="CA40" s="237" t="str">
        <f>'步驟1. 先填【114-1申請總表】第8列之B欄至CN欄'!CA40</f>
        <v xml:space="preserve">題型:
</v>
      </c>
      <c r="CB40" s="237">
        <f>'步驟1. 先填【114-1申請總表】第8列之B欄至CN欄'!CB40</f>
        <v>0</v>
      </c>
      <c r="CC40" s="237" t="str">
        <f>'步驟1. 先填【114-1申請總表】第8列之B欄至CN欄'!CC40</f>
        <v>有無參加:</v>
      </c>
      <c r="CD40" s="237" t="str">
        <f>'步驟1. 先填【114-1申請總表】第8列之B欄至CN欄'!CD40</f>
        <v xml:space="preserve">社團或活動:
</v>
      </c>
      <c r="CE40" s="237">
        <f>'步驟1. 先填【114-1申請總表】第8列之B欄至CN欄'!CE40</f>
        <v>0</v>
      </c>
      <c r="CF40" s="237">
        <f>'步驟1. 先填【114-1申請總表】第8列之B欄至CN欄'!CF40</f>
        <v>0</v>
      </c>
      <c r="CG40" s="237">
        <f>'步驟1. 先填【114-1申請總表】第8列之B欄至CN欄'!CG40</f>
        <v>0</v>
      </c>
      <c r="CH40" s="237" t="str">
        <f>'步驟1. 先填【114-1申請總表】第8列之B欄至CN欄'!CH40</f>
        <v xml:space="preserve">無達到學習目標之原因:
</v>
      </c>
      <c r="CI40" s="237" t="str">
        <f>'步驟1. 先填【114-1申請總表】第8列之B欄至CN欄'!CI40</f>
        <v xml:space="preserve">改善方法:
</v>
      </c>
      <c r="CJ40" s="237" t="str">
        <f>'步驟1. 先填【114-1申請總表】第8列之B欄至CN欄'!CJ40</f>
        <v xml:space="preserve">最喜歡的課後休閒活動:
</v>
      </c>
      <c r="CK40" s="237" t="str">
        <f>'步驟1. 先填【114-1申請總表】第8列之B欄至CN欄'!CK40</f>
        <v xml:space="preserve">收穫:
</v>
      </c>
      <c r="CL40" s="237">
        <f>'步驟1. 先填【114-1申請總表】第8列之B欄至CN欄'!CL40</f>
        <v>0</v>
      </c>
      <c r="CM40" s="237">
        <f>'步驟1. 先填【114-1申請總表】第8列之B欄至CN欄'!CM40</f>
        <v>0</v>
      </c>
      <c r="CN40" s="237">
        <f>'步驟1. 先填【114-1申請總表】第8列之B欄至CN欄'!CN40</f>
        <v>0</v>
      </c>
      <c r="CO40" s="243">
        <f>'步驟1. 先填【114-1申請總表】第8列之B欄至CN欄'!CO40</f>
        <v>0</v>
      </c>
      <c r="CP40" s="243" t="str">
        <f>'步驟1. 先填【114-1申請總表】第8列之B欄至CN欄'!CP40</f>
        <v>7000021</v>
      </c>
      <c r="CQ40" s="243" t="str">
        <f>'步驟1. 先填【114-1申請總表】第8列之B欄至CN欄'!CQ40</f>
        <v/>
      </c>
      <c r="CR40" s="243" t="str">
        <f>'步驟1. 先填【114-1申請總表】第8列之B欄至CN欄'!CR40</f>
        <v/>
      </c>
      <c r="CS40" s="243">
        <f>'步驟1. 先填【114-1申請總表】第8列之B欄至CN欄'!CS40</f>
        <v>0</v>
      </c>
      <c r="CT40" s="243" t="str">
        <f>'步驟1. 先填【114-1申請總表】第8列之B欄至CN欄'!CT40</f>
        <v/>
      </c>
      <c r="CU40" s="243" t="str">
        <f>'步驟1. 先填【114-1申請總表】第8列之B欄至CN欄'!CU40</f>
        <v/>
      </c>
      <c r="CV40" s="243" t="str">
        <f>'步驟1. 先填【114-1申請總表】第8列之B欄至CN欄'!CV40</f>
        <v/>
      </c>
      <c r="CW40" s="243" t="str">
        <f>'步驟1. 先填【114-1申請總表】第8列之B欄至CN欄'!CW40</f>
        <v/>
      </c>
      <c r="CX40" s="243" t="str">
        <f>'步驟1. 先填【114-1申請總表】第8列之B欄至CN欄'!CX40</f>
        <v/>
      </c>
      <c r="CY40" s="243" t="str">
        <f>'步驟1. 先填【114-1申請總表】第8列之B欄至CN欄'!CY40</f>
        <v/>
      </c>
      <c r="CZ40" s="243" t="str">
        <f>'步驟1. 先填【114-1申請總表】第8列之B欄至CN欄'!CZ40</f>
        <v/>
      </c>
      <c r="DA40" s="243">
        <f>'步驟1. 先填【114-1申請總表】第8列之B欄至CN欄'!DA40</f>
        <v>0</v>
      </c>
      <c r="DB40" s="243">
        <f>'步驟1. 先填【114-1申請總表】第8列之B欄至CN欄'!DB40</f>
        <v>0</v>
      </c>
      <c r="DC40" s="243">
        <f>'步驟1. 先填【114-1申請總表】第8列之B欄至CN欄'!DC40</f>
        <v>0</v>
      </c>
      <c r="DD40" s="243">
        <f>'步驟1. 先填【114-1申請總表】第8列之B欄至CN欄'!DD40</f>
        <v>0</v>
      </c>
      <c r="DE40" s="243">
        <f>'步驟1. 先填【114-1申請總表】第8列之B欄至CN欄'!DE40</f>
        <v>0</v>
      </c>
      <c r="DF40" s="243">
        <f>'步驟1. 先填【114-1申請總表】第8列之B欄至CN欄'!DF40</f>
        <v>1</v>
      </c>
      <c r="DG40" s="243">
        <f>'步驟1. 先填【114-1申請總表】第8列之B欄至CN欄'!DG40</f>
        <v>0</v>
      </c>
      <c r="DH40" s="243">
        <f>'步驟1. 先填【114-1申請總表】第8列之B欄至CN欄'!DH40</f>
        <v>0</v>
      </c>
      <c r="DI40" s="243">
        <f>'步驟1. 先填【114-1申請總表】第8列之B欄至CN欄'!DI40</f>
        <v>0</v>
      </c>
      <c r="DJ40" s="243">
        <f>'步驟1. 先填【114-1申請總表】第8列之B欄至CN欄'!DJ40</f>
        <v>0</v>
      </c>
      <c r="DK40" s="243">
        <f>'步驟1. 先填【114-1申請總表】第8列之B欄至CN欄'!DK40</f>
        <v>0</v>
      </c>
      <c r="DL40" s="243">
        <f>'步驟1. 先填【114-1申請總表】第8列之B欄至CN欄'!DL40</f>
        <v>0</v>
      </c>
      <c r="DM40" s="243">
        <f>'步驟1. 先填【114-1申請總表】第8列之B欄至CN欄'!DM40</f>
        <v>0</v>
      </c>
      <c r="DN40" s="243">
        <f>'步驟1. 先填【114-1申請總表】第8列之B欄至CN欄'!DN40</f>
        <v>0</v>
      </c>
      <c r="DO40" s="266" t="str">
        <f t="shared" si="0"/>
        <v>身份別輸入錯誤</v>
      </c>
      <c r="DP40" s="266" t="str">
        <f t="shared" si="1"/>
        <v>身份別輸入錯誤</v>
      </c>
      <c r="DQ40" s="266" t="str">
        <f t="shared" si="2"/>
        <v>身份別輸入錯誤</v>
      </c>
      <c r="DR40" s="267">
        <v>0</v>
      </c>
      <c r="DS40" s="267"/>
      <c r="DT40" s="267"/>
      <c r="DU40" s="267"/>
      <c r="DV40" s="267"/>
      <c r="DW40" s="267"/>
      <c r="DX40" s="267"/>
      <c r="DY40" s="267"/>
      <c r="DZ40" s="267"/>
      <c r="EA40" s="267"/>
      <c r="EB40" s="267">
        <f t="shared" si="22"/>
        <v>0</v>
      </c>
      <c r="EC40" s="267"/>
      <c r="ED40" s="267"/>
      <c r="EE40" s="267"/>
      <c r="EF40" s="267"/>
      <c r="EG40" s="267"/>
      <c r="EH40" s="267"/>
      <c r="EI40" s="267"/>
      <c r="EJ40" s="267"/>
      <c r="EK40" s="267"/>
      <c r="EL40" s="267"/>
      <c r="EM40" s="267"/>
      <c r="EN40" s="267"/>
      <c r="EO40" s="267"/>
      <c r="EP40" s="267"/>
      <c r="EQ40" s="267"/>
      <c r="ER40" s="267"/>
      <c r="ES40" s="267"/>
      <c r="ET40" s="267"/>
      <c r="EU40" s="258"/>
      <c r="EV40" s="258"/>
      <c r="EW40" s="258"/>
      <c r="EX40" s="257" t="str">
        <f t="shared" si="3"/>
        <v>已提交</v>
      </c>
      <c r="EY40" s="257" t="str">
        <f t="shared" si="4"/>
        <v>已提交</v>
      </c>
      <c r="EZ40" s="257" t="str">
        <f t="shared" si="5"/>
        <v>已提交</v>
      </c>
      <c r="FA40" s="258" t="str">
        <f t="shared" si="6"/>
        <v>已提交</v>
      </c>
      <c r="FB40" s="258" t="str">
        <f t="shared" si="7"/>
        <v>已提交</v>
      </c>
      <c r="FC40" s="258" t="str">
        <f t="shared" si="8"/>
        <v>已提交</v>
      </c>
      <c r="FD40" s="258" t="str">
        <f t="shared" si="9"/>
        <v>已提交</v>
      </c>
      <c r="FE40" s="258" t="str">
        <f t="shared" si="10"/>
        <v>已提交</v>
      </c>
      <c r="FF40" s="258" t="str">
        <f t="shared" si="11"/>
        <v>已提交</v>
      </c>
      <c r="FG40" s="258" t="str">
        <f t="shared" si="12"/>
        <v>已提交</v>
      </c>
      <c r="FH40" s="258" t="str">
        <f t="shared" si="13"/>
        <v>已提交</v>
      </c>
      <c r="FI40" s="257" t="str">
        <f t="shared" si="14"/>
        <v>已提交</v>
      </c>
      <c r="FJ40" s="259" t="str">
        <f t="shared" si="15"/>
        <v>已提交</v>
      </c>
      <c r="FK40" s="258" t="str">
        <f t="shared" si="16"/>
        <v>已提交</v>
      </c>
      <c r="FL40" s="258" t="str">
        <f t="shared" si="17"/>
        <v>已提交</v>
      </c>
      <c r="FM40" s="258" t="str">
        <f t="shared" si="18"/>
        <v>已提交</v>
      </c>
      <c r="FN40" s="258"/>
      <c r="FO40" s="258"/>
      <c r="FP40" s="258"/>
      <c r="FQ40" s="258"/>
      <c r="FR40" s="258"/>
      <c r="FS40" s="258"/>
      <c r="FT40" s="258"/>
      <c r="FU40" s="258"/>
      <c r="FV40" s="258" t="str">
        <f t="shared" si="19"/>
        <v/>
      </c>
      <c r="FW40" s="258" t="str">
        <f t="shared" si="20"/>
        <v/>
      </c>
      <c r="FX40" s="258" t="str">
        <f t="shared" si="21"/>
        <v/>
      </c>
      <c r="FY40" s="258"/>
      <c r="FZ40" s="258"/>
      <c r="GA40" s="258"/>
      <c r="GB40" s="258"/>
      <c r="GC40" s="258"/>
      <c r="GD40" s="258"/>
      <c r="GE40" s="258"/>
      <c r="GF40" s="258"/>
      <c r="GG40" s="258"/>
      <c r="GH40" s="258"/>
      <c r="GI40" s="258"/>
      <c r="GJ40" s="258"/>
      <c r="GK40" s="258"/>
      <c r="GL40" s="258"/>
      <c r="GM40" s="258"/>
      <c r="GN40" s="258"/>
      <c r="GO40" s="258" t="s">
        <v>263</v>
      </c>
      <c r="GP40" s="258"/>
      <c r="GQ40" s="258"/>
      <c r="GR40" s="258"/>
      <c r="GS40" s="258"/>
    </row>
    <row r="41" spans="1:201" s="270" customFormat="1" ht="79.5" customHeight="1">
      <c r="A41" s="286" t="str">
        <f t="shared" si="23"/>
        <v>114學年度第二學期</v>
      </c>
      <c r="B41" s="237">
        <f>'步驟1. 先填【114-1申請總表】第8列之B欄至CN欄'!B41</f>
        <v>0</v>
      </c>
      <c r="C41" s="237">
        <f>'步驟1. 先填【114-1申請總表】第8列之B欄至CN欄'!C41</f>
        <v>0</v>
      </c>
      <c r="D41" s="237" t="str">
        <f>'步驟1. 先填【114-1申請總表】第8列之B欄至CN欄'!D41</f>
        <v>34</v>
      </c>
      <c r="E41" s="237">
        <f>'步驟1. 先填【114-1申請總表】第8列之B欄至CN欄'!E41</f>
        <v>0</v>
      </c>
      <c r="F41" s="237">
        <f>'步驟1. 先填【114-1申請總表】第8列之B欄至CN欄'!F41</f>
        <v>0</v>
      </c>
      <c r="G41" s="237">
        <f>'步驟1. 先填【114-1申請總表】第8列之B欄至CN欄'!G41</f>
        <v>0</v>
      </c>
      <c r="H41" s="237">
        <f>'步驟1. 先填【114-1申請總表】第8列之B欄至CN欄'!H41</f>
        <v>0</v>
      </c>
      <c r="I41" s="237">
        <f>'步驟1. 先填【114-1申請總表】第8列之B欄至CN欄'!I41</f>
        <v>0</v>
      </c>
      <c r="J41" s="237">
        <f>'步驟1. 先填【114-1申請總表】第8列之B欄至CN欄'!J41</f>
        <v>0</v>
      </c>
      <c r="K41" s="237">
        <f>'步驟1. 先填【114-1申請總表】第8列之B欄至CN欄'!K41</f>
        <v>0</v>
      </c>
      <c r="L41" s="237">
        <f>'步驟1. 先填【114-1申請總表】第8列之B欄至CN欄'!L41</f>
        <v>0</v>
      </c>
      <c r="M41" s="237">
        <f>'步驟1. 先填【114-1申請總表】第8列之B欄至CN欄'!M41</f>
        <v>0</v>
      </c>
      <c r="N41" s="237">
        <f>'步驟1. 先填【114-1申請總表】第8列之B欄至CN欄'!N41</f>
        <v>0</v>
      </c>
      <c r="O41" s="237" t="str">
        <f>'步驟1. 先填【114-1申請總表】第8列之B欄至CN欄'!O41</f>
        <v>XX縣XX鄉XX村XX鄰XX路XX號XX樓</v>
      </c>
      <c r="P41" s="237" t="str">
        <f>'步驟1. 先填【114-1申請總表】第8列之B欄至CN欄'!P41</f>
        <v>1.助學獎學金</v>
      </c>
      <c r="Q41" s="237">
        <f>'步驟1. 先填【114-1申請總表】第8列之B欄至CN欄'!Q41</f>
        <v>0</v>
      </c>
      <c r="R41" s="237">
        <f>'步驟1. 先填【114-1申請總表】第8列之B欄至CN欄'!R41</f>
        <v>0</v>
      </c>
      <c r="S41" s="237">
        <f>'步驟1. 先填【114-1申請總表】第8列之B欄至CN欄'!S41</f>
        <v>0</v>
      </c>
      <c r="T41" s="237">
        <f>'步驟1. 先填【114-1申請總表】第8列之B欄至CN欄'!T41</f>
        <v>0</v>
      </c>
      <c r="U41" s="237">
        <f>'步驟1. 先填【114-1申請總表】第8列之B欄至CN欄'!U41</f>
        <v>0</v>
      </c>
      <c r="V41" s="237">
        <f>'步驟1. 先填【114-1申請總表】第8列之B欄至CN欄'!V41</f>
        <v>0</v>
      </c>
      <c r="W41" s="237">
        <f>'步驟1. 先填【114-1申請總表】第8列之B欄至CN欄'!W41</f>
        <v>0</v>
      </c>
      <c r="X41" s="237">
        <f>'步驟1. 先填【114-1申請總表】第8列之B欄至CN欄'!X41</f>
        <v>0</v>
      </c>
      <c r="Y41" s="237">
        <f>'步驟1. 先填【114-1申請總表】第8列之B欄至CN欄'!Y41</f>
        <v>0</v>
      </c>
      <c r="Z41" s="237">
        <f>'步驟1. 先填【114-1申請總表】第8列之B欄至CN欄'!Z41</f>
        <v>0</v>
      </c>
      <c r="AA41" s="237">
        <f>'步驟1. 先填【114-1申請總表】第8列之B欄至CN欄'!AA41</f>
        <v>0</v>
      </c>
      <c r="AB41" s="237">
        <f>'步驟1. 先填【114-1申請總表】第8列之B欄至CN欄'!AB41</f>
        <v>0</v>
      </c>
      <c r="AC41" s="237">
        <f>'步驟1. 先填【114-1申請總表】第8列之B欄至CN欄'!AC41</f>
        <v>0</v>
      </c>
      <c r="AD41" s="237">
        <f>'步驟1. 先填【114-1申請總表】第8列之B欄至CN欄'!AD41</f>
        <v>0</v>
      </c>
      <c r="AE41" s="237">
        <f>'步驟1. 先填【114-1申請總表】第8列之B欄至CN欄'!AE41</f>
        <v>0</v>
      </c>
      <c r="AF41" s="237">
        <f>'步驟1. 先填【114-1申請總表】第8列之B欄至CN欄'!AF41</f>
        <v>0</v>
      </c>
      <c r="AG41" s="237">
        <f>'步驟1. 先填【114-1申請總表】第8列之B欄至CN欄'!AG41</f>
        <v>0</v>
      </c>
      <c r="AH41" s="237">
        <f>'步驟1. 先填【114-1申請總表】第8列之B欄至CN欄'!AH41</f>
        <v>0</v>
      </c>
      <c r="AI41" s="237">
        <f>'步驟1. 先填【114-1申請總表】第8列之B欄至CN欄'!AI41</f>
        <v>0</v>
      </c>
      <c r="AJ41" s="237">
        <f>'步驟1. 先填【114-1申請總表】第8列之B欄至CN欄'!AJ41</f>
        <v>0</v>
      </c>
      <c r="AK41" s="237">
        <f>'步驟1. 先填【114-1申請總表】第8列之B欄至CN欄'!AK41</f>
        <v>0</v>
      </c>
      <c r="AL41" s="237">
        <f>'步驟1. 先填【114-1申請總表】第8列之B欄至CN欄'!AL41</f>
        <v>0</v>
      </c>
      <c r="AM41" s="237">
        <f>'步驟1. 先填【114-1申請總表】第8列之B欄至CN欄'!AM41</f>
        <v>0</v>
      </c>
      <c r="AN41" s="237">
        <f>'步驟1. 先填【114-1申請總表】第8列之B欄至CN欄'!AN41</f>
        <v>0</v>
      </c>
      <c r="AO41" s="237">
        <f>'步驟1. 先填【114-1申請總表】第8列之B欄至CN欄'!AO41</f>
        <v>0</v>
      </c>
      <c r="AP41" s="237">
        <f>'步驟1. 先填【114-1申請總表】第8列之B欄至CN欄'!AP41</f>
        <v>0</v>
      </c>
      <c r="AQ41" s="237">
        <f>'步驟1. 先填【114-1申請總表】第8列之B欄至CN欄'!AQ41</f>
        <v>0</v>
      </c>
      <c r="AR41" s="237">
        <f>'步驟1. 先填【114-1申請總表】第8列之B欄至CN欄'!AR41</f>
        <v>0</v>
      </c>
      <c r="AS41" s="237">
        <f>'步驟1. 先填【114-1申請總表】第8列之B欄至CN欄'!AS41</f>
        <v>0</v>
      </c>
      <c r="AT41" s="237">
        <f>'步驟1. 先填【114-1申請總表】第8列之B欄至CN欄'!AT41</f>
        <v>0</v>
      </c>
      <c r="AU41" s="237">
        <f>'步驟1. 先填【114-1申請總表】第8列之B欄至CN欄'!AU41</f>
        <v>0</v>
      </c>
      <c r="AV41" s="237">
        <f>'步驟1. 先填【114-1申請總表】第8列之B欄至CN欄'!AV41</f>
        <v>0</v>
      </c>
      <c r="AW41" s="237">
        <f>'步驟1. 先填【114-1申請總表】第8列之B欄至CN欄'!AW41</f>
        <v>0</v>
      </c>
      <c r="AX41" s="237">
        <f>'步驟1. 先填【114-1申請總表】第8列之B欄至CN欄'!AX41</f>
        <v>0</v>
      </c>
      <c r="AY41" s="237">
        <f>'步驟1. 先填【114-1申請總表】第8列之B欄至CN欄'!AY41</f>
        <v>0</v>
      </c>
      <c r="AZ41" s="237">
        <f>'步驟1. 先填【114-1申請總表】第8列之B欄至CN欄'!AZ41</f>
        <v>0</v>
      </c>
      <c r="BA41" s="237">
        <f>'步驟1. 先填【114-1申請總表】第8列之B欄至CN欄'!BA41</f>
        <v>0</v>
      </c>
      <c r="BB41" s="237">
        <f>'步驟1. 先填【114-1申請總表】第8列之B欄至CN欄'!BB41</f>
        <v>0</v>
      </c>
      <c r="BC41" s="237">
        <f>'步驟1. 先填【114-1申請總表】第8列之B欄至CN欄'!BC41</f>
        <v>0</v>
      </c>
      <c r="BD41" s="237">
        <f>'步驟1. 先填【114-1申請總表】第8列之B欄至CN欄'!BD41</f>
        <v>0</v>
      </c>
      <c r="BE41" s="237">
        <f>'步驟1. 先填【114-1申請總表】第8列之B欄至CN欄'!BE41</f>
        <v>0</v>
      </c>
      <c r="BF41" s="237">
        <f>'步驟1. 先填【114-1申請總表】第8列之B欄至CN欄'!BF41</f>
        <v>0</v>
      </c>
      <c r="BG41" s="237">
        <f>'步驟1. 先填【114-1申請總表】第8列之B欄至CN欄'!BG41</f>
        <v>0</v>
      </c>
      <c r="BH41" s="237">
        <f>'步驟1. 先填【114-1申請總表】第8列之B欄至CN欄'!BH41</f>
        <v>0</v>
      </c>
      <c r="BI41" s="237">
        <f>'步驟1. 先填【114-1申請總表】第8列之B欄至CN欄'!BI41</f>
        <v>0</v>
      </c>
      <c r="BJ41" s="237">
        <f>'步驟1. 先填【114-1申請總表】第8列之B欄至CN欄'!BJ41</f>
        <v>0</v>
      </c>
      <c r="BK41" s="237">
        <f>'步驟1. 先填【114-1申請總表】第8列之B欄至CN欄'!BK41</f>
        <v>0</v>
      </c>
      <c r="BL41" s="237">
        <f>'步驟1. 先填【114-1申請總表】第8列之B欄至CN欄'!BL41</f>
        <v>0</v>
      </c>
      <c r="BM41" s="237">
        <f>'步驟1. 先填【114-1申請總表】第8列之B欄至CN欄'!BM41</f>
        <v>0</v>
      </c>
      <c r="BN41" s="237">
        <f>'步驟1. 先填【114-1申請總表】第8列之B欄至CN欄'!BN41</f>
        <v>0</v>
      </c>
      <c r="BO41" s="237">
        <f>'步驟1. 先填【114-1申請總表】第8列之B欄至CN欄'!BO41</f>
        <v>0</v>
      </c>
      <c r="BP41" s="237">
        <f>'步驟1. 先填【114-1申請總表】第8列之B欄至CN欄'!BP41</f>
        <v>0</v>
      </c>
      <c r="BQ41" s="237">
        <f>'步驟1. 先填【114-1申請總表】第8列之B欄至CN欄'!BQ41</f>
        <v>0</v>
      </c>
      <c r="BR41" s="237">
        <f>'步驟1. 先填【114-1申請總表】第8列之B欄至CN欄'!BR41</f>
        <v>0</v>
      </c>
      <c r="BS41" s="237">
        <f>'步驟1. 先填【114-1申請總表】第8列之B欄至CN欄'!BS41</f>
        <v>0</v>
      </c>
      <c r="BT41" s="237">
        <f>'步驟1. 先填【114-1申請總表】第8列之B欄至CN欄'!BT41</f>
        <v>0</v>
      </c>
      <c r="BU41" s="237">
        <f>'步驟1. 先填【114-1申請總表】第8列之B欄至CN欄'!BU41</f>
        <v>0</v>
      </c>
      <c r="BV41" s="237">
        <f>'步驟1. 先填【114-1申請總表】第8列之B欄至CN欄'!BV41</f>
        <v>0</v>
      </c>
      <c r="BW41" s="237" t="str">
        <f>'步驟1. 先填【114-1申請總表】第8列之B欄至CN欄'!BW41</f>
        <v xml:space="preserve">學科:
</v>
      </c>
      <c r="BX41" s="237" t="str">
        <f>'步驟1. 先填【114-1申請總表】第8列之B欄至CN欄'!BX41</f>
        <v xml:space="preserve">題型:
</v>
      </c>
      <c r="BY41" s="237">
        <f>'步驟1. 先填【114-1申請總表】第8列之B欄至CN欄'!BY41</f>
        <v>0</v>
      </c>
      <c r="BZ41" s="237" t="str">
        <f>'步驟1. 先填【114-1申請總表】第8列之B欄至CN欄'!BZ41</f>
        <v xml:space="preserve">學科:
</v>
      </c>
      <c r="CA41" s="237" t="str">
        <f>'步驟1. 先填【114-1申請總表】第8列之B欄至CN欄'!CA41</f>
        <v xml:space="preserve">題型:
</v>
      </c>
      <c r="CB41" s="237">
        <f>'步驟1. 先填【114-1申請總表】第8列之B欄至CN欄'!CB41</f>
        <v>0</v>
      </c>
      <c r="CC41" s="237" t="str">
        <f>'步驟1. 先填【114-1申請總表】第8列之B欄至CN欄'!CC41</f>
        <v>有無參加:</v>
      </c>
      <c r="CD41" s="237" t="str">
        <f>'步驟1. 先填【114-1申請總表】第8列之B欄至CN欄'!CD41</f>
        <v xml:space="preserve">社團或活動:
</v>
      </c>
      <c r="CE41" s="237">
        <f>'步驟1. 先填【114-1申請總表】第8列之B欄至CN欄'!CE41</f>
        <v>0</v>
      </c>
      <c r="CF41" s="237">
        <f>'步驟1. 先填【114-1申請總表】第8列之B欄至CN欄'!CF41</f>
        <v>0</v>
      </c>
      <c r="CG41" s="237">
        <f>'步驟1. 先填【114-1申請總表】第8列之B欄至CN欄'!CG41</f>
        <v>0</v>
      </c>
      <c r="CH41" s="237" t="str">
        <f>'步驟1. 先填【114-1申請總表】第8列之B欄至CN欄'!CH41</f>
        <v xml:space="preserve">無達到學習目標之原因:
</v>
      </c>
      <c r="CI41" s="237" t="str">
        <f>'步驟1. 先填【114-1申請總表】第8列之B欄至CN欄'!CI41</f>
        <v xml:space="preserve">改善方法:
</v>
      </c>
      <c r="CJ41" s="237" t="str">
        <f>'步驟1. 先填【114-1申請總表】第8列之B欄至CN欄'!CJ41</f>
        <v xml:space="preserve">最喜歡的課後休閒活動:
</v>
      </c>
      <c r="CK41" s="237" t="str">
        <f>'步驟1. 先填【114-1申請總表】第8列之B欄至CN欄'!CK41</f>
        <v xml:space="preserve">收穫:
</v>
      </c>
      <c r="CL41" s="237">
        <f>'步驟1. 先填【114-1申請總表】第8列之B欄至CN欄'!CL41</f>
        <v>0</v>
      </c>
      <c r="CM41" s="237">
        <f>'步驟1. 先填【114-1申請總表】第8列之B欄至CN欄'!CM41</f>
        <v>0</v>
      </c>
      <c r="CN41" s="237">
        <f>'步驟1. 先填【114-1申請總表】第8列之B欄至CN欄'!CN41</f>
        <v>0</v>
      </c>
      <c r="CO41" s="243">
        <f>'步驟1. 先填【114-1申請總表】第8列之B欄至CN欄'!CO41</f>
        <v>0</v>
      </c>
      <c r="CP41" s="243" t="str">
        <f>'步驟1. 先填【114-1申請總表】第8列之B欄至CN欄'!CP41</f>
        <v>7000021</v>
      </c>
      <c r="CQ41" s="243" t="str">
        <f>'步驟1. 先填【114-1申請總表】第8列之B欄至CN欄'!CQ41</f>
        <v/>
      </c>
      <c r="CR41" s="243" t="str">
        <f>'步驟1. 先填【114-1申請總表】第8列之B欄至CN欄'!CR41</f>
        <v/>
      </c>
      <c r="CS41" s="243">
        <f>'步驟1. 先填【114-1申請總表】第8列之B欄至CN欄'!CS41</f>
        <v>0</v>
      </c>
      <c r="CT41" s="243" t="str">
        <f>'步驟1. 先填【114-1申請總表】第8列之B欄至CN欄'!CT41</f>
        <v/>
      </c>
      <c r="CU41" s="243" t="str">
        <f>'步驟1. 先填【114-1申請總表】第8列之B欄至CN欄'!CU41</f>
        <v/>
      </c>
      <c r="CV41" s="243" t="str">
        <f>'步驟1. 先填【114-1申請總表】第8列之B欄至CN欄'!CV41</f>
        <v/>
      </c>
      <c r="CW41" s="243" t="str">
        <f>'步驟1. 先填【114-1申請總表】第8列之B欄至CN欄'!CW41</f>
        <v/>
      </c>
      <c r="CX41" s="243" t="str">
        <f>'步驟1. 先填【114-1申請總表】第8列之B欄至CN欄'!CX41</f>
        <v/>
      </c>
      <c r="CY41" s="243" t="str">
        <f>'步驟1. 先填【114-1申請總表】第8列之B欄至CN欄'!CY41</f>
        <v/>
      </c>
      <c r="CZ41" s="243" t="str">
        <f>'步驟1. 先填【114-1申請總表】第8列之B欄至CN欄'!CZ41</f>
        <v/>
      </c>
      <c r="DA41" s="243">
        <f>'步驟1. 先填【114-1申請總表】第8列之B欄至CN欄'!DA41</f>
        <v>0</v>
      </c>
      <c r="DB41" s="243">
        <f>'步驟1. 先填【114-1申請總表】第8列之B欄至CN欄'!DB41</f>
        <v>0</v>
      </c>
      <c r="DC41" s="243">
        <f>'步驟1. 先填【114-1申請總表】第8列之B欄至CN欄'!DC41</f>
        <v>0</v>
      </c>
      <c r="DD41" s="243">
        <f>'步驟1. 先填【114-1申請總表】第8列之B欄至CN欄'!DD41</f>
        <v>0</v>
      </c>
      <c r="DE41" s="243">
        <f>'步驟1. 先填【114-1申請總表】第8列之B欄至CN欄'!DE41</f>
        <v>0</v>
      </c>
      <c r="DF41" s="243">
        <f>'步驟1. 先填【114-1申請總表】第8列之B欄至CN欄'!DF41</f>
        <v>1</v>
      </c>
      <c r="DG41" s="243">
        <f>'步驟1. 先填【114-1申請總表】第8列之B欄至CN欄'!DG41</f>
        <v>0</v>
      </c>
      <c r="DH41" s="243">
        <f>'步驟1. 先填【114-1申請總表】第8列之B欄至CN欄'!DH41</f>
        <v>0</v>
      </c>
      <c r="DI41" s="243">
        <f>'步驟1. 先填【114-1申請總表】第8列之B欄至CN欄'!DI41</f>
        <v>0</v>
      </c>
      <c r="DJ41" s="243">
        <f>'步驟1. 先填【114-1申請總表】第8列之B欄至CN欄'!DJ41</f>
        <v>0</v>
      </c>
      <c r="DK41" s="243">
        <f>'步驟1. 先填【114-1申請總表】第8列之B欄至CN欄'!DK41</f>
        <v>0</v>
      </c>
      <c r="DL41" s="243">
        <f>'步驟1. 先填【114-1申請總表】第8列之B欄至CN欄'!DL41</f>
        <v>0</v>
      </c>
      <c r="DM41" s="243">
        <f>'步驟1. 先填【114-1申請總表】第8列之B欄至CN欄'!DM41</f>
        <v>0</v>
      </c>
      <c r="DN41" s="243">
        <f>'步驟1. 先填【114-1申請總表】第8列之B欄至CN欄'!DN41</f>
        <v>0</v>
      </c>
      <c r="DO41" s="266" t="str">
        <f t="shared" si="0"/>
        <v>身份別輸入錯誤</v>
      </c>
      <c r="DP41" s="266" t="str">
        <f t="shared" si="1"/>
        <v>身份別輸入錯誤</v>
      </c>
      <c r="DQ41" s="266" t="str">
        <f t="shared" si="2"/>
        <v>身份別輸入錯誤</v>
      </c>
      <c r="DR41" s="267">
        <v>0</v>
      </c>
      <c r="DS41" s="267"/>
      <c r="DT41" s="267"/>
      <c r="DU41" s="267"/>
      <c r="DV41" s="267"/>
      <c r="DW41" s="267"/>
      <c r="DX41" s="267"/>
      <c r="DY41" s="267"/>
      <c r="DZ41" s="267"/>
      <c r="EA41" s="267"/>
      <c r="EB41" s="267">
        <f t="shared" si="22"/>
        <v>0</v>
      </c>
      <c r="EC41" s="267"/>
      <c r="ED41" s="267"/>
      <c r="EE41" s="267"/>
      <c r="EF41" s="267"/>
      <c r="EG41" s="267"/>
      <c r="EH41" s="267"/>
      <c r="EI41" s="267"/>
      <c r="EJ41" s="267"/>
      <c r="EK41" s="267"/>
      <c r="EL41" s="267"/>
      <c r="EM41" s="267"/>
      <c r="EN41" s="267"/>
      <c r="EO41" s="267"/>
      <c r="EP41" s="267"/>
      <c r="EQ41" s="267"/>
      <c r="ER41" s="267"/>
      <c r="ES41" s="267"/>
      <c r="ET41" s="267"/>
      <c r="EU41" s="258"/>
      <c r="EV41" s="258"/>
      <c r="EW41" s="258"/>
      <c r="EX41" s="257" t="str">
        <f t="shared" si="3"/>
        <v>已提交</v>
      </c>
      <c r="EY41" s="257" t="str">
        <f t="shared" si="4"/>
        <v>已提交</v>
      </c>
      <c r="EZ41" s="257" t="str">
        <f t="shared" si="5"/>
        <v>已提交</v>
      </c>
      <c r="FA41" s="258" t="str">
        <f t="shared" si="6"/>
        <v>已提交</v>
      </c>
      <c r="FB41" s="258" t="str">
        <f t="shared" si="7"/>
        <v>已提交</v>
      </c>
      <c r="FC41" s="258" t="str">
        <f t="shared" si="8"/>
        <v>已提交</v>
      </c>
      <c r="FD41" s="258" t="str">
        <f t="shared" si="9"/>
        <v>已提交</v>
      </c>
      <c r="FE41" s="258" t="str">
        <f t="shared" si="10"/>
        <v>已提交</v>
      </c>
      <c r="FF41" s="258" t="str">
        <f t="shared" si="11"/>
        <v>已提交</v>
      </c>
      <c r="FG41" s="258" t="str">
        <f t="shared" si="12"/>
        <v>已提交</v>
      </c>
      <c r="FH41" s="258" t="str">
        <f t="shared" si="13"/>
        <v>已提交</v>
      </c>
      <c r="FI41" s="257" t="str">
        <f t="shared" si="14"/>
        <v>已提交</v>
      </c>
      <c r="FJ41" s="259" t="str">
        <f t="shared" si="15"/>
        <v>已提交</v>
      </c>
      <c r="FK41" s="258" t="str">
        <f t="shared" si="16"/>
        <v>已提交</v>
      </c>
      <c r="FL41" s="258" t="str">
        <f t="shared" si="17"/>
        <v>已提交</v>
      </c>
      <c r="FM41" s="258" t="str">
        <f t="shared" si="18"/>
        <v>已提交</v>
      </c>
      <c r="FN41" s="258"/>
      <c r="FO41" s="258"/>
      <c r="FP41" s="258"/>
      <c r="FQ41" s="258"/>
      <c r="FR41" s="258"/>
      <c r="FS41" s="258"/>
      <c r="FT41" s="258"/>
      <c r="FU41" s="258"/>
      <c r="FV41" s="258" t="str">
        <f t="shared" si="19"/>
        <v/>
      </c>
      <c r="FW41" s="258" t="str">
        <f t="shared" si="20"/>
        <v/>
      </c>
      <c r="FX41" s="258" t="str">
        <f t="shared" si="21"/>
        <v/>
      </c>
      <c r="FY41" s="258"/>
      <c r="FZ41" s="258"/>
      <c r="GA41" s="258"/>
      <c r="GB41" s="258"/>
      <c r="GC41" s="258"/>
      <c r="GD41" s="258"/>
      <c r="GE41" s="258"/>
      <c r="GF41" s="258"/>
      <c r="GG41" s="258"/>
      <c r="GH41" s="258"/>
      <c r="GI41" s="258"/>
      <c r="GJ41" s="258"/>
      <c r="GK41" s="258"/>
      <c r="GL41" s="258"/>
      <c r="GM41" s="258"/>
      <c r="GN41" s="258"/>
      <c r="GO41" s="258" t="s">
        <v>263</v>
      </c>
      <c r="GP41" s="258"/>
      <c r="GQ41" s="258"/>
      <c r="GR41" s="258"/>
      <c r="GS41" s="258"/>
    </row>
    <row r="42" spans="1:201" s="270" customFormat="1" ht="79.5" customHeight="1">
      <c r="A42" s="286" t="str">
        <f t="shared" si="23"/>
        <v>114學年度第二學期</v>
      </c>
      <c r="B42" s="237">
        <f>'步驟1. 先填【114-1申請總表】第8列之B欄至CN欄'!B42</f>
        <v>0</v>
      </c>
      <c r="C42" s="237">
        <f>'步驟1. 先填【114-1申請總表】第8列之B欄至CN欄'!C42</f>
        <v>0</v>
      </c>
      <c r="D42" s="237" t="str">
        <f>'步驟1. 先填【114-1申請總表】第8列之B欄至CN欄'!D42</f>
        <v>35</v>
      </c>
      <c r="E42" s="237">
        <f>'步驟1. 先填【114-1申請總表】第8列之B欄至CN欄'!E42</f>
        <v>0</v>
      </c>
      <c r="F42" s="237">
        <f>'步驟1. 先填【114-1申請總表】第8列之B欄至CN欄'!F42</f>
        <v>0</v>
      </c>
      <c r="G42" s="237">
        <f>'步驟1. 先填【114-1申請總表】第8列之B欄至CN欄'!G42</f>
        <v>0</v>
      </c>
      <c r="H42" s="237">
        <f>'步驟1. 先填【114-1申請總表】第8列之B欄至CN欄'!H42</f>
        <v>0</v>
      </c>
      <c r="I42" s="237">
        <f>'步驟1. 先填【114-1申請總表】第8列之B欄至CN欄'!I42</f>
        <v>0</v>
      </c>
      <c r="J42" s="237">
        <f>'步驟1. 先填【114-1申請總表】第8列之B欄至CN欄'!J42</f>
        <v>0</v>
      </c>
      <c r="K42" s="237">
        <f>'步驟1. 先填【114-1申請總表】第8列之B欄至CN欄'!K42</f>
        <v>0</v>
      </c>
      <c r="L42" s="237">
        <f>'步驟1. 先填【114-1申請總表】第8列之B欄至CN欄'!L42</f>
        <v>0</v>
      </c>
      <c r="M42" s="237">
        <f>'步驟1. 先填【114-1申請總表】第8列之B欄至CN欄'!M42</f>
        <v>0</v>
      </c>
      <c r="N42" s="237">
        <f>'步驟1. 先填【114-1申請總表】第8列之B欄至CN欄'!N42</f>
        <v>0</v>
      </c>
      <c r="O42" s="237" t="str">
        <f>'步驟1. 先填【114-1申請總表】第8列之B欄至CN欄'!O42</f>
        <v>XX縣XX鄉XX村XX鄰XX路XX號XX樓</v>
      </c>
      <c r="P42" s="237" t="str">
        <f>'步驟1. 先填【114-1申請總表】第8列之B欄至CN欄'!P42</f>
        <v>1.助學獎學金</v>
      </c>
      <c r="Q42" s="237">
        <f>'步驟1. 先填【114-1申請總表】第8列之B欄至CN欄'!Q42</f>
        <v>0</v>
      </c>
      <c r="R42" s="237">
        <f>'步驟1. 先填【114-1申請總表】第8列之B欄至CN欄'!R42</f>
        <v>0</v>
      </c>
      <c r="S42" s="237">
        <f>'步驟1. 先填【114-1申請總表】第8列之B欄至CN欄'!S42</f>
        <v>0</v>
      </c>
      <c r="T42" s="237">
        <f>'步驟1. 先填【114-1申請總表】第8列之B欄至CN欄'!T42</f>
        <v>0</v>
      </c>
      <c r="U42" s="237">
        <f>'步驟1. 先填【114-1申請總表】第8列之B欄至CN欄'!U42</f>
        <v>0</v>
      </c>
      <c r="V42" s="237">
        <f>'步驟1. 先填【114-1申請總表】第8列之B欄至CN欄'!V42</f>
        <v>0</v>
      </c>
      <c r="W42" s="237">
        <f>'步驟1. 先填【114-1申請總表】第8列之B欄至CN欄'!W42</f>
        <v>0</v>
      </c>
      <c r="X42" s="237">
        <f>'步驟1. 先填【114-1申請總表】第8列之B欄至CN欄'!X42</f>
        <v>0</v>
      </c>
      <c r="Y42" s="237">
        <f>'步驟1. 先填【114-1申請總表】第8列之B欄至CN欄'!Y42</f>
        <v>0</v>
      </c>
      <c r="Z42" s="237">
        <f>'步驟1. 先填【114-1申請總表】第8列之B欄至CN欄'!Z42</f>
        <v>0</v>
      </c>
      <c r="AA42" s="237">
        <f>'步驟1. 先填【114-1申請總表】第8列之B欄至CN欄'!AA42</f>
        <v>0</v>
      </c>
      <c r="AB42" s="237">
        <f>'步驟1. 先填【114-1申請總表】第8列之B欄至CN欄'!AB42</f>
        <v>0</v>
      </c>
      <c r="AC42" s="237">
        <f>'步驟1. 先填【114-1申請總表】第8列之B欄至CN欄'!AC42</f>
        <v>0</v>
      </c>
      <c r="AD42" s="237">
        <f>'步驟1. 先填【114-1申請總表】第8列之B欄至CN欄'!AD42</f>
        <v>0</v>
      </c>
      <c r="AE42" s="237">
        <f>'步驟1. 先填【114-1申請總表】第8列之B欄至CN欄'!AE42</f>
        <v>0</v>
      </c>
      <c r="AF42" s="237">
        <f>'步驟1. 先填【114-1申請總表】第8列之B欄至CN欄'!AF42</f>
        <v>0</v>
      </c>
      <c r="AG42" s="237">
        <f>'步驟1. 先填【114-1申請總表】第8列之B欄至CN欄'!AG42</f>
        <v>0</v>
      </c>
      <c r="AH42" s="237">
        <f>'步驟1. 先填【114-1申請總表】第8列之B欄至CN欄'!AH42</f>
        <v>0</v>
      </c>
      <c r="AI42" s="237">
        <f>'步驟1. 先填【114-1申請總表】第8列之B欄至CN欄'!AI42</f>
        <v>0</v>
      </c>
      <c r="AJ42" s="237">
        <f>'步驟1. 先填【114-1申請總表】第8列之B欄至CN欄'!AJ42</f>
        <v>0</v>
      </c>
      <c r="AK42" s="237">
        <f>'步驟1. 先填【114-1申請總表】第8列之B欄至CN欄'!AK42</f>
        <v>0</v>
      </c>
      <c r="AL42" s="237">
        <f>'步驟1. 先填【114-1申請總表】第8列之B欄至CN欄'!AL42</f>
        <v>0</v>
      </c>
      <c r="AM42" s="237">
        <f>'步驟1. 先填【114-1申請總表】第8列之B欄至CN欄'!AM42</f>
        <v>0</v>
      </c>
      <c r="AN42" s="237">
        <f>'步驟1. 先填【114-1申請總表】第8列之B欄至CN欄'!AN42</f>
        <v>0</v>
      </c>
      <c r="AO42" s="237">
        <f>'步驟1. 先填【114-1申請總表】第8列之B欄至CN欄'!AO42</f>
        <v>0</v>
      </c>
      <c r="AP42" s="237">
        <f>'步驟1. 先填【114-1申請總表】第8列之B欄至CN欄'!AP42</f>
        <v>0</v>
      </c>
      <c r="AQ42" s="237">
        <f>'步驟1. 先填【114-1申請總表】第8列之B欄至CN欄'!AQ42</f>
        <v>0</v>
      </c>
      <c r="AR42" s="237">
        <f>'步驟1. 先填【114-1申請總表】第8列之B欄至CN欄'!AR42</f>
        <v>0</v>
      </c>
      <c r="AS42" s="237">
        <f>'步驟1. 先填【114-1申請總表】第8列之B欄至CN欄'!AS42</f>
        <v>0</v>
      </c>
      <c r="AT42" s="237">
        <f>'步驟1. 先填【114-1申請總表】第8列之B欄至CN欄'!AT42</f>
        <v>0</v>
      </c>
      <c r="AU42" s="237">
        <f>'步驟1. 先填【114-1申請總表】第8列之B欄至CN欄'!AU42</f>
        <v>0</v>
      </c>
      <c r="AV42" s="237">
        <f>'步驟1. 先填【114-1申請總表】第8列之B欄至CN欄'!AV42</f>
        <v>0</v>
      </c>
      <c r="AW42" s="237">
        <f>'步驟1. 先填【114-1申請總表】第8列之B欄至CN欄'!AW42</f>
        <v>0</v>
      </c>
      <c r="AX42" s="237">
        <f>'步驟1. 先填【114-1申請總表】第8列之B欄至CN欄'!AX42</f>
        <v>0</v>
      </c>
      <c r="AY42" s="237">
        <f>'步驟1. 先填【114-1申請總表】第8列之B欄至CN欄'!AY42</f>
        <v>0</v>
      </c>
      <c r="AZ42" s="237">
        <f>'步驟1. 先填【114-1申請總表】第8列之B欄至CN欄'!AZ42</f>
        <v>0</v>
      </c>
      <c r="BA42" s="237">
        <f>'步驟1. 先填【114-1申請總表】第8列之B欄至CN欄'!BA42</f>
        <v>0</v>
      </c>
      <c r="BB42" s="237">
        <f>'步驟1. 先填【114-1申請總表】第8列之B欄至CN欄'!BB42</f>
        <v>0</v>
      </c>
      <c r="BC42" s="237">
        <f>'步驟1. 先填【114-1申請總表】第8列之B欄至CN欄'!BC42</f>
        <v>0</v>
      </c>
      <c r="BD42" s="237">
        <f>'步驟1. 先填【114-1申請總表】第8列之B欄至CN欄'!BD42</f>
        <v>0</v>
      </c>
      <c r="BE42" s="237">
        <f>'步驟1. 先填【114-1申請總表】第8列之B欄至CN欄'!BE42</f>
        <v>0</v>
      </c>
      <c r="BF42" s="237">
        <f>'步驟1. 先填【114-1申請總表】第8列之B欄至CN欄'!BF42</f>
        <v>0</v>
      </c>
      <c r="BG42" s="237">
        <f>'步驟1. 先填【114-1申請總表】第8列之B欄至CN欄'!BG42</f>
        <v>0</v>
      </c>
      <c r="BH42" s="237">
        <f>'步驟1. 先填【114-1申請總表】第8列之B欄至CN欄'!BH42</f>
        <v>0</v>
      </c>
      <c r="BI42" s="237">
        <f>'步驟1. 先填【114-1申請總表】第8列之B欄至CN欄'!BI42</f>
        <v>0</v>
      </c>
      <c r="BJ42" s="237">
        <f>'步驟1. 先填【114-1申請總表】第8列之B欄至CN欄'!BJ42</f>
        <v>0</v>
      </c>
      <c r="BK42" s="237">
        <f>'步驟1. 先填【114-1申請總表】第8列之B欄至CN欄'!BK42</f>
        <v>0</v>
      </c>
      <c r="BL42" s="237">
        <f>'步驟1. 先填【114-1申請總表】第8列之B欄至CN欄'!BL42</f>
        <v>0</v>
      </c>
      <c r="BM42" s="237">
        <f>'步驟1. 先填【114-1申請總表】第8列之B欄至CN欄'!BM42</f>
        <v>0</v>
      </c>
      <c r="BN42" s="237">
        <f>'步驟1. 先填【114-1申請總表】第8列之B欄至CN欄'!BN42</f>
        <v>0</v>
      </c>
      <c r="BO42" s="237">
        <f>'步驟1. 先填【114-1申請總表】第8列之B欄至CN欄'!BO42</f>
        <v>0</v>
      </c>
      <c r="BP42" s="237">
        <f>'步驟1. 先填【114-1申請總表】第8列之B欄至CN欄'!BP42</f>
        <v>0</v>
      </c>
      <c r="BQ42" s="237">
        <f>'步驟1. 先填【114-1申請總表】第8列之B欄至CN欄'!BQ42</f>
        <v>0</v>
      </c>
      <c r="BR42" s="237">
        <f>'步驟1. 先填【114-1申請總表】第8列之B欄至CN欄'!BR42</f>
        <v>0</v>
      </c>
      <c r="BS42" s="237">
        <f>'步驟1. 先填【114-1申請總表】第8列之B欄至CN欄'!BS42</f>
        <v>0</v>
      </c>
      <c r="BT42" s="237">
        <f>'步驟1. 先填【114-1申請總表】第8列之B欄至CN欄'!BT42</f>
        <v>0</v>
      </c>
      <c r="BU42" s="237">
        <f>'步驟1. 先填【114-1申請總表】第8列之B欄至CN欄'!BU42</f>
        <v>0</v>
      </c>
      <c r="BV42" s="237">
        <f>'步驟1. 先填【114-1申請總表】第8列之B欄至CN欄'!BV42</f>
        <v>0</v>
      </c>
      <c r="BW42" s="237" t="str">
        <f>'步驟1. 先填【114-1申請總表】第8列之B欄至CN欄'!BW42</f>
        <v xml:space="preserve">學科:
</v>
      </c>
      <c r="BX42" s="237" t="str">
        <f>'步驟1. 先填【114-1申請總表】第8列之B欄至CN欄'!BX42</f>
        <v xml:space="preserve">題型:
</v>
      </c>
      <c r="BY42" s="237">
        <f>'步驟1. 先填【114-1申請總表】第8列之B欄至CN欄'!BY42</f>
        <v>0</v>
      </c>
      <c r="BZ42" s="237" t="str">
        <f>'步驟1. 先填【114-1申請總表】第8列之B欄至CN欄'!BZ42</f>
        <v xml:space="preserve">學科:
</v>
      </c>
      <c r="CA42" s="237" t="str">
        <f>'步驟1. 先填【114-1申請總表】第8列之B欄至CN欄'!CA42</f>
        <v xml:space="preserve">題型:
</v>
      </c>
      <c r="CB42" s="237">
        <f>'步驟1. 先填【114-1申請總表】第8列之B欄至CN欄'!CB42</f>
        <v>0</v>
      </c>
      <c r="CC42" s="237" t="str">
        <f>'步驟1. 先填【114-1申請總表】第8列之B欄至CN欄'!CC42</f>
        <v>有無參加:</v>
      </c>
      <c r="CD42" s="237" t="str">
        <f>'步驟1. 先填【114-1申請總表】第8列之B欄至CN欄'!CD42</f>
        <v xml:space="preserve">社團或活動:
</v>
      </c>
      <c r="CE42" s="237">
        <f>'步驟1. 先填【114-1申請總表】第8列之B欄至CN欄'!CE42</f>
        <v>0</v>
      </c>
      <c r="CF42" s="237">
        <f>'步驟1. 先填【114-1申請總表】第8列之B欄至CN欄'!CF42</f>
        <v>0</v>
      </c>
      <c r="CG42" s="237">
        <f>'步驟1. 先填【114-1申請總表】第8列之B欄至CN欄'!CG42</f>
        <v>0</v>
      </c>
      <c r="CH42" s="237" t="str">
        <f>'步驟1. 先填【114-1申請總表】第8列之B欄至CN欄'!CH42</f>
        <v xml:space="preserve">無達到學習目標之原因:
</v>
      </c>
      <c r="CI42" s="237" t="str">
        <f>'步驟1. 先填【114-1申請總表】第8列之B欄至CN欄'!CI42</f>
        <v xml:space="preserve">改善方法:
</v>
      </c>
      <c r="CJ42" s="237" t="str">
        <f>'步驟1. 先填【114-1申請總表】第8列之B欄至CN欄'!CJ42</f>
        <v xml:space="preserve">最喜歡的課後休閒活動:
</v>
      </c>
      <c r="CK42" s="237" t="str">
        <f>'步驟1. 先填【114-1申請總表】第8列之B欄至CN欄'!CK42</f>
        <v xml:space="preserve">收穫:
</v>
      </c>
      <c r="CL42" s="237">
        <f>'步驟1. 先填【114-1申請總表】第8列之B欄至CN欄'!CL42</f>
        <v>0</v>
      </c>
      <c r="CM42" s="237">
        <f>'步驟1. 先填【114-1申請總表】第8列之B欄至CN欄'!CM42</f>
        <v>0</v>
      </c>
      <c r="CN42" s="237">
        <f>'步驟1. 先填【114-1申請總表】第8列之B欄至CN欄'!CN42</f>
        <v>0</v>
      </c>
      <c r="CO42" s="243">
        <f>'步驟1. 先填【114-1申請總表】第8列之B欄至CN欄'!CO42</f>
        <v>0</v>
      </c>
      <c r="CP42" s="243" t="str">
        <f>'步驟1. 先填【114-1申請總表】第8列之B欄至CN欄'!CP42</f>
        <v>7000021</v>
      </c>
      <c r="CQ42" s="243" t="str">
        <f>'步驟1. 先填【114-1申請總表】第8列之B欄至CN欄'!CQ42</f>
        <v/>
      </c>
      <c r="CR42" s="243" t="str">
        <f>'步驟1. 先填【114-1申請總表】第8列之B欄至CN欄'!CR42</f>
        <v/>
      </c>
      <c r="CS42" s="243">
        <f>'步驟1. 先填【114-1申請總表】第8列之B欄至CN欄'!CS42</f>
        <v>0</v>
      </c>
      <c r="CT42" s="243" t="str">
        <f>'步驟1. 先填【114-1申請總表】第8列之B欄至CN欄'!CT42</f>
        <v/>
      </c>
      <c r="CU42" s="243" t="str">
        <f>'步驟1. 先填【114-1申請總表】第8列之B欄至CN欄'!CU42</f>
        <v/>
      </c>
      <c r="CV42" s="243" t="str">
        <f>'步驟1. 先填【114-1申請總表】第8列之B欄至CN欄'!CV42</f>
        <v/>
      </c>
      <c r="CW42" s="243" t="str">
        <f>'步驟1. 先填【114-1申請總表】第8列之B欄至CN欄'!CW42</f>
        <v/>
      </c>
      <c r="CX42" s="243" t="str">
        <f>'步驟1. 先填【114-1申請總表】第8列之B欄至CN欄'!CX42</f>
        <v/>
      </c>
      <c r="CY42" s="243" t="str">
        <f>'步驟1. 先填【114-1申請總表】第8列之B欄至CN欄'!CY42</f>
        <v/>
      </c>
      <c r="CZ42" s="243" t="str">
        <f>'步驟1. 先填【114-1申請總表】第8列之B欄至CN欄'!CZ42</f>
        <v/>
      </c>
      <c r="DA42" s="243">
        <f>'步驟1. 先填【114-1申請總表】第8列之B欄至CN欄'!DA42</f>
        <v>0</v>
      </c>
      <c r="DB42" s="243">
        <f>'步驟1. 先填【114-1申請總表】第8列之B欄至CN欄'!DB42</f>
        <v>0</v>
      </c>
      <c r="DC42" s="243">
        <f>'步驟1. 先填【114-1申請總表】第8列之B欄至CN欄'!DC42</f>
        <v>0</v>
      </c>
      <c r="DD42" s="243">
        <f>'步驟1. 先填【114-1申請總表】第8列之B欄至CN欄'!DD42</f>
        <v>0</v>
      </c>
      <c r="DE42" s="243">
        <f>'步驟1. 先填【114-1申請總表】第8列之B欄至CN欄'!DE42</f>
        <v>0</v>
      </c>
      <c r="DF42" s="243">
        <f>'步驟1. 先填【114-1申請總表】第8列之B欄至CN欄'!DF42</f>
        <v>1</v>
      </c>
      <c r="DG42" s="243">
        <f>'步驟1. 先填【114-1申請總表】第8列之B欄至CN欄'!DG42</f>
        <v>0</v>
      </c>
      <c r="DH42" s="243">
        <f>'步驟1. 先填【114-1申請總表】第8列之B欄至CN欄'!DH42</f>
        <v>0</v>
      </c>
      <c r="DI42" s="243">
        <f>'步驟1. 先填【114-1申請總表】第8列之B欄至CN欄'!DI42</f>
        <v>0</v>
      </c>
      <c r="DJ42" s="243">
        <f>'步驟1. 先填【114-1申請總表】第8列之B欄至CN欄'!DJ42</f>
        <v>0</v>
      </c>
      <c r="DK42" s="243">
        <f>'步驟1. 先填【114-1申請總表】第8列之B欄至CN欄'!DK42</f>
        <v>0</v>
      </c>
      <c r="DL42" s="243">
        <f>'步驟1. 先填【114-1申請總表】第8列之B欄至CN欄'!DL42</f>
        <v>0</v>
      </c>
      <c r="DM42" s="243">
        <f>'步驟1. 先填【114-1申請總表】第8列之B欄至CN欄'!DM42</f>
        <v>0</v>
      </c>
      <c r="DN42" s="243">
        <f>'步驟1. 先填【114-1申請總表】第8列之B欄至CN欄'!DN42</f>
        <v>0</v>
      </c>
      <c r="DO42" s="266" t="str">
        <f t="shared" si="0"/>
        <v>身份別輸入錯誤</v>
      </c>
      <c r="DP42" s="266" t="str">
        <f t="shared" si="1"/>
        <v>身份別輸入錯誤</v>
      </c>
      <c r="DQ42" s="266" t="str">
        <f t="shared" si="2"/>
        <v>身份別輸入錯誤</v>
      </c>
      <c r="DR42" s="267">
        <v>0</v>
      </c>
      <c r="DS42" s="267"/>
      <c r="DT42" s="267"/>
      <c r="DU42" s="267"/>
      <c r="DV42" s="267"/>
      <c r="DW42" s="267"/>
      <c r="DX42" s="267"/>
      <c r="DY42" s="267"/>
      <c r="DZ42" s="267"/>
      <c r="EA42" s="267"/>
      <c r="EB42" s="267">
        <f t="shared" si="22"/>
        <v>0</v>
      </c>
      <c r="EC42" s="267"/>
      <c r="ED42" s="267"/>
      <c r="EE42" s="267"/>
      <c r="EF42" s="267"/>
      <c r="EG42" s="267"/>
      <c r="EH42" s="267"/>
      <c r="EI42" s="267"/>
      <c r="EJ42" s="267"/>
      <c r="EK42" s="267"/>
      <c r="EL42" s="267"/>
      <c r="EM42" s="267"/>
      <c r="EN42" s="267"/>
      <c r="EO42" s="267"/>
      <c r="EP42" s="267"/>
      <c r="EQ42" s="267"/>
      <c r="ER42" s="267"/>
      <c r="ES42" s="267"/>
      <c r="ET42" s="267"/>
      <c r="EU42" s="258"/>
      <c r="EV42" s="258"/>
      <c r="EW42" s="258"/>
      <c r="EX42" s="257" t="str">
        <f t="shared" si="3"/>
        <v>已提交</v>
      </c>
      <c r="EY42" s="257" t="str">
        <f t="shared" si="4"/>
        <v>已提交</v>
      </c>
      <c r="EZ42" s="257" t="str">
        <f t="shared" si="5"/>
        <v>已提交</v>
      </c>
      <c r="FA42" s="258" t="str">
        <f t="shared" si="6"/>
        <v>已提交</v>
      </c>
      <c r="FB42" s="258" t="str">
        <f t="shared" si="7"/>
        <v>已提交</v>
      </c>
      <c r="FC42" s="258" t="str">
        <f t="shared" si="8"/>
        <v>已提交</v>
      </c>
      <c r="FD42" s="258" t="str">
        <f t="shared" si="9"/>
        <v>已提交</v>
      </c>
      <c r="FE42" s="258" t="str">
        <f t="shared" si="10"/>
        <v>已提交</v>
      </c>
      <c r="FF42" s="258" t="str">
        <f t="shared" si="11"/>
        <v>已提交</v>
      </c>
      <c r="FG42" s="258" t="str">
        <f t="shared" si="12"/>
        <v>已提交</v>
      </c>
      <c r="FH42" s="258" t="str">
        <f t="shared" si="13"/>
        <v>已提交</v>
      </c>
      <c r="FI42" s="257" t="str">
        <f t="shared" si="14"/>
        <v>已提交</v>
      </c>
      <c r="FJ42" s="259" t="str">
        <f t="shared" si="15"/>
        <v>已提交</v>
      </c>
      <c r="FK42" s="258" t="str">
        <f t="shared" si="16"/>
        <v>已提交</v>
      </c>
      <c r="FL42" s="258" t="str">
        <f t="shared" si="17"/>
        <v>已提交</v>
      </c>
      <c r="FM42" s="258" t="str">
        <f t="shared" si="18"/>
        <v>已提交</v>
      </c>
      <c r="FN42" s="258"/>
      <c r="FO42" s="258"/>
      <c r="FP42" s="258"/>
      <c r="FQ42" s="258"/>
      <c r="FR42" s="258"/>
      <c r="FS42" s="258"/>
      <c r="FT42" s="258"/>
      <c r="FU42" s="258"/>
      <c r="FV42" s="258" t="str">
        <f t="shared" si="19"/>
        <v/>
      </c>
      <c r="FW42" s="258" t="str">
        <f t="shared" si="20"/>
        <v/>
      </c>
      <c r="FX42" s="258" t="str">
        <f t="shared" si="21"/>
        <v/>
      </c>
      <c r="FY42" s="258"/>
      <c r="FZ42" s="258"/>
      <c r="GA42" s="258"/>
      <c r="GB42" s="258"/>
      <c r="GC42" s="258"/>
      <c r="GD42" s="258"/>
      <c r="GE42" s="258"/>
      <c r="GF42" s="258"/>
      <c r="GG42" s="258"/>
      <c r="GH42" s="258"/>
      <c r="GI42" s="258"/>
      <c r="GJ42" s="258"/>
      <c r="GK42" s="258"/>
      <c r="GL42" s="258"/>
      <c r="GM42" s="258"/>
      <c r="GN42" s="258"/>
      <c r="GO42" s="258" t="s">
        <v>263</v>
      </c>
      <c r="GP42" s="258"/>
      <c r="GQ42" s="258"/>
      <c r="GR42" s="258"/>
      <c r="GS42" s="258"/>
    </row>
    <row r="43" spans="1:201" s="270" customFormat="1" ht="79.5" customHeight="1">
      <c r="A43" s="286" t="str">
        <f t="shared" si="23"/>
        <v>114學年度第二學期</v>
      </c>
      <c r="B43" s="237">
        <f>'步驟1. 先填【114-1申請總表】第8列之B欄至CN欄'!B43</f>
        <v>0</v>
      </c>
      <c r="C43" s="237">
        <f>'步驟1. 先填【114-1申請總表】第8列之B欄至CN欄'!C43</f>
        <v>0</v>
      </c>
      <c r="D43" s="237" t="str">
        <f>'步驟1. 先填【114-1申請總表】第8列之B欄至CN欄'!D43</f>
        <v>36</v>
      </c>
      <c r="E43" s="237">
        <f>'步驟1. 先填【114-1申請總表】第8列之B欄至CN欄'!E43</f>
        <v>0</v>
      </c>
      <c r="F43" s="237">
        <f>'步驟1. 先填【114-1申請總表】第8列之B欄至CN欄'!F43</f>
        <v>0</v>
      </c>
      <c r="G43" s="237">
        <f>'步驟1. 先填【114-1申請總表】第8列之B欄至CN欄'!G43</f>
        <v>0</v>
      </c>
      <c r="H43" s="237">
        <f>'步驟1. 先填【114-1申請總表】第8列之B欄至CN欄'!H43</f>
        <v>0</v>
      </c>
      <c r="I43" s="237">
        <f>'步驟1. 先填【114-1申請總表】第8列之B欄至CN欄'!I43</f>
        <v>0</v>
      </c>
      <c r="J43" s="237">
        <f>'步驟1. 先填【114-1申請總表】第8列之B欄至CN欄'!J43</f>
        <v>0</v>
      </c>
      <c r="K43" s="237">
        <f>'步驟1. 先填【114-1申請總表】第8列之B欄至CN欄'!K43</f>
        <v>0</v>
      </c>
      <c r="L43" s="237">
        <f>'步驟1. 先填【114-1申請總表】第8列之B欄至CN欄'!L43</f>
        <v>0</v>
      </c>
      <c r="M43" s="237">
        <f>'步驟1. 先填【114-1申請總表】第8列之B欄至CN欄'!M43</f>
        <v>0</v>
      </c>
      <c r="N43" s="237">
        <f>'步驟1. 先填【114-1申請總表】第8列之B欄至CN欄'!N43</f>
        <v>0</v>
      </c>
      <c r="O43" s="237" t="str">
        <f>'步驟1. 先填【114-1申請總表】第8列之B欄至CN欄'!O43</f>
        <v>XX縣XX鄉XX村XX鄰XX路XX號XX樓</v>
      </c>
      <c r="P43" s="237" t="str">
        <f>'步驟1. 先填【114-1申請總表】第8列之B欄至CN欄'!P43</f>
        <v>1.助學獎學金</v>
      </c>
      <c r="Q43" s="237">
        <f>'步驟1. 先填【114-1申請總表】第8列之B欄至CN欄'!Q43</f>
        <v>0</v>
      </c>
      <c r="R43" s="237">
        <f>'步驟1. 先填【114-1申請總表】第8列之B欄至CN欄'!R43</f>
        <v>0</v>
      </c>
      <c r="S43" s="237">
        <f>'步驟1. 先填【114-1申請總表】第8列之B欄至CN欄'!S43</f>
        <v>0</v>
      </c>
      <c r="T43" s="237">
        <f>'步驟1. 先填【114-1申請總表】第8列之B欄至CN欄'!T43</f>
        <v>0</v>
      </c>
      <c r="U43" s="237">
        <f>'步驟1. 先填【114-1申請總表】第8列之B欄至CN欄'!U43</f>
        <v>0</v>
      </c>
      <c r="V43" s="237">
        <f>'步驟1. 先填【114-1申請總表】第8列之B欄至CN欄'!V43</f>
        <v>0</v>
      </c>
      <c r="W43" s="237">
        <f>'步驟1. 先填【114-1申請總表】第8列之B欄至CN欄'!W43</f>
        <v>0</v>
      </c>
      <c r="X43" s="237">
        <f>'步驟1. 先填【114-1申請總表】第8列之B欄至CN欄'!X43</f>
        <v>0</v>
      </c>
      <c r="Y43" s="237">
        <f>'步驟1. 先填【114-1申請總表】第8列之B欄至CN欄'!Y43</f>
        <v>0</v>
      </c>
      <c r="Z43" s="237">
        <f>'步驟1. 先填【114-1申請總表】第8列之B欄至CN欄'!Z43</f>
        <v>0</v>
      </c>
      <c r="AA43" s="237">
        <f>'步驟1. 先填【114-1申請總表】第8列之B欄至CN欄'!AA43</f>
        <v>0</v>
      </c>
      <c r="AB43" s="237">
        <f>'步驟1. 先填【114-1申請總表】第8列之B欄至CN欄'!AB43</f>
        <v>0</v>
      </c>
      <c r="AC43" s="237">
        <f>'步驟1. 先填【114-1申請總表】第8列之B欄至CN欄'!AC43</f>
        <v>0</v>
      </c>
      <c r="AD43" s="237">
        <f>'步驟1. 先填【114-1申請總表】第8列之B欄至CN欄'!AD43</f>
        <v>0</v>
      </c>
      <c r="AE43" s="237">
        <f>'步驟1. 先填【114-1申請總表】第8列之B欄至CN欄'!AE43</f>
        <v>0</v>
      </c>
      <c r="AF43" s="237">
        <f>'步驟1. 先填【114-1申請總表】第8列之B欄至CN欄'!AF43</f>
        <v>0</v>
      </c>
      <c r="AG43" s="237">
        <f>'步驟1. 先填【114-1申請總表】第8列之B欄至CN欄'!AG43</f>
        <v>0</v>
      </c>
      <c r="AH43" s="237">
        <f>'步驟1. 先填【114-1申請總表】第8列之B欄至CN欄'!AH43</f>
        <v>0</v>
      </c>
      <c r="AI43" s="237">
        <f>'步驟1. 先填【114-1申請總表】第8列之B欄至CN欄'!AI43</f>
        <v>0</v>
      </c>
      <c r="AJ43" s="237">
        <f>'步驟1. 先填【114-1申請總表】第8列之B欄至CN欄'!AJ43</f>
        <v>0</v>
      </c>
      <c r="AK43" s="237">
        <f>'步驟1. 先填【114-1申請總表】第8列之B欄至CN欄'!AK43</f>
        <v>0</v>
      </c>
      <c r="AL43" s="237">
        <f>'步驟1. 先填【114-1申請總表】第8列之B欄至CN欄'!AL43</f>
        <v>0</v>
      </c>
      <c r="AM43" s="237">
        <f>'步驟1. 先填【114-1申請總表】第8列之B欄至CN欄'!AM43</f>
        <v>0</v>
      </c>
      <c r="AN43" s="237">
        <f>'步驟1. 先填【114-1申請總表】第8列之B欄至CN欄'!AN43</f>
        <v>0</v>
      </c>
      <c r="AO43" s="237">
        <f>'步驟1. 先填【114-1申請總表】第8列之B欄至CN欄'!AO43</f>
        <v>0</v>
      </c>
      <c r="AP43" s="237">
        <f>'步驟1. 先填【114-1申請總表】第8列之B欄至CN欄'!AP43</f>
        <v>0</v>
      </c>
      <c r="AQ43" s="237">
        <f>'步驟1. 先填【114-1申請總表】第8列之B欄至CN欄'!AQ43</f>
        <v>0</v>
      </c>
      <c r="AR43" s="237">
        <f>'步驟1. 先填【114-1申請總表】第8列之B欄至CN欄'!AR43</f>
        <v>0</v>
      </c>
      <c r="AS43" s="237">
        <f>'步驟1. 先填【114-1申請總表】第8列之B欄至CN欄'!AS43</f>
        <v>0</v>
      </c>
      <c r="AT43" s="237">
        <f>'步驟1. 先填【114-1申請總表】第8列之B欄至CN欄'!AT43</f>
        <v>0</v>
      </c>
      <c r="AU43" s="237">
        <f>'步驟1. 先填【114-1申請總表】第8列之B欄至CN欄'!AU43</f>
        <v>0</v>
      </c>
      <c r="AV43" s="237">
        <f>'步驟1. 先填【114-1申請總表】第8列之B欄至CN欄'!AV43</f>
        <v>0</v>
      </c>
      <c r="AW43" s="237">
        <f>'步驟1. 先填【114-1申請總表】第8列之B欄至CN欄'!AW43</f>
        <v>0</v>
      </c>
      <c r="AX43" s="237">
        <f>'步驟1. 先填【114-1申請總表】第8列之B欄至CN欄'!AX43</f>
        <v>0</v>
      </c>
      <c r="AY43" s="237">
        <f>'步驟1. 先填【114-1申請總表】第8列之B欄至CN欄'!AY43</f>
        <v>0</v>
      </c>
      <c r="AZ43" s="237">
        <f>'步驟1. 先填【114-1申請總表】第8列之B欄至CN欄'!AZ43</f>
        <v>0</v>
      </c>
      <c r="BA43" s="237">
        <f>'步驟1. 先填【114-1申請總表】第8列之B欄至CN欄'!BA43</f>
        <v>0</v>
      </c>
      <c r="BB43" s="237">
        <f>'步驟1. 先填【114-1申請總表】第8列之B欄至CN欄'!BB43</f>
        <v>0</v>
      </c>
      <c r="BC43" s="237">
        <f>'步驟1. 先填【114-1申請總表】第8列之B欄至CN欄'!BC43</f>
        <v>0</v>
      </c>
      <c r="BD43" s="237">
        <f>'步驟1. 先填【114-1申請總表】第8列之B欄至CN欄'!BD43</f>
        <v>0</v>
      </c>
      <c r="BE43" s="237">
        <f>'步驟1. 先填【114-1申請總表】第8列之B欄至CN欄'!BE43</f>
        <v>0</v>
      </c>
      <c r="BF43" s="237">
        <f>'步驟1. 先填【114-1申請總表】第8列之B欄至CN欄'!BF43</f>
        <v>0</v>
      </c>
      <c r="BG43" s="237">
        <f>'步驟1. 先填【114-1申請總表】第8列之B欄至CN欄'!BG43</f>
        <v>0</v>
      </c>
      <c r="BH43" s="237">
        <f>'步驟1. 先填【114-1申請總表】第8列之B欄至CN欄'!BH43</f>
        <v>0</v>
      </c>
      <c r="BI43" s="237">
        <f>'步驟1. 先填【114-1申請總表】第8列之B欄至CN欄'!BI43</f>
        <v>0</v>
      </c>
      <c r="BJ43" s="237">
        <f>'步驟1. 先填【114-1申請總表】第8列之B欄至CN欄'!BJ43</f>
        <v>0</v>
      </c>
      <c r="BK43" s="237">
        <f>'步驟1. 先填【114-1申請總表】第8列之B欄至CN欄'!BK43</f>
        <v>0</v>
      </c>
      <c r="BL43" s="237">
        <f>'步驟1. 先填【114-1申請總表】第8列之B欄至CN欄'!BL43</f>
        <v>0</v>
      </c>
      <c r="BM43" s="237">
        <f>'步驟1. 先填【114-1申請總表】第8列之B欄至CN欄'!BM43</f>
        <v>0</v>
      </c>
      <c r="BN43" s="237">
        <f>'步驟1. 先填【114-1申請總表】第8列之B欄至CN欄'!BN43</f>
        <v>0</v>
      </c>
      <c r="BO43" s="237">
        <f>'步驟1. 先填【114-1申請總表】第8列之B欄至CN欄'!BO43</f>
        <v>0</v>
      </c>
      <c r="BP43" s="237">
        <f>'步驟1. 先填【114-1申請總表】第8列之B欄至CN欄'!BP43</f>
        <v>0</v>
      </c>
      <c r="BQ43" s="237">
        <f>'步驟1. 先填【114-1申請總表】第8列之B欄至CN欄'!BQ43</f>
        <v>0</v>
      </c>
      <c r="BR43" s="237">
        <f>'步驟1. 先填【114-1申請總表】第8列之B欄至CN欄'!BR43</f>
        <v>0</v>
      </c>
      <c r="BS43" s="237">
        <f>'步驟1. 先填【114-1申請總表】第8列之B欄至CN欄'!BS43</f>
        <v>0</v>
      </c>
      <c r="BT43" s="237">
        <f>'步驟1. 先填【114-1申請總表】第8列之B欄至CN欄'!BT43</f>
        <v>0</v>
      </c>
      <c r="BU43" s="237">
        <f>'步驟1. 先填【114-1申請總表】第8列之B欄至CN欄'!BU43</f>
        <v>0</v>
      </c>
      <c r="BV43" s="237">
        <f>'步驟1. 先填【114-1申請總表】第8列之B欄至CN欄'!BV43</f>
        <v>0</v>
      </c>
      <c r="BW43" s="237" t="str">
        <f>'步驟1. 先填【114-1申請總表】第8列之B欄至CN欄'!BW43</f>
        <v xml:space="preserve">學科:
</v>
      </c>
      <c r="BX43" s="237" t="str">
        <f>'步驟1. 先填【114-1申請總表】第8列之B欄至CN欄'!BX43</f>
        <v xml:space="preserve">題型:
</v>
      </c>
      <c r="BY43" s="237">
        <f>'步驟1. 先填【114-1申請總表】第8列之B欄至CN欄'!BY43</f>
        <v>0</v>
      </c>
      <c r="BZ43" s="237" t="str">
        <f>'步驟1. 先填【114-1申請總表】第8列之B欄至CN欄'!BZ43</f>
        <v xml:space="preserve">學科:
</v>
      </c>
      <c r="CA43" s="237" t="str">
        <f>'步驟1. 先填【114-1申請總表】第8列之B欄至CN欄'!CA43</f>
        <v xml:space="preserve">題型:
</v>
      </c>
      <c r="CB43" s="237">
        <f>'步驟1. 先填【114-1申請總表】第8列之B欄至CN欄'!CB43</f>
        <v>0</v>
      </c>
      <c r="CC43" s="237" t="str">
        <f>'步驟1. 先填【114-1申請總表】第8列之B欄至CN欄'!CC43</f>
        <v>有無參加:</v>
      </c>
      <c r="CD43" s="237" t="str">
        <f>'步驟1. 先填【114-1申請總表】第8列之B欄至CN欄'!CD43</f>
        <v xml:space="preserve">社團或活動:
</v>
      </c>
      <c r="CE43" s="237">
        <f>'步驟1. 先填【114-1申請總表】第8列之B欄至CN欄'!CE43</f>
        <v>0</v>
      </c>
      <c r="CF43" s="237">
        <f>'步驟1. 先填【114-1申請總表】第8列之B欄至CN欄'!CF43</f>
        <v>0</v>
      </c>
      <c r="CG43" s="237">
        <f>'步驟1. 先填【114-1申請總表】第8列之B欄至CN欄'!CG43</f>
        <v>0</v>
      </c>
      <c r="CH43" s="237" t="str">
        <f>'步驟1. 先填【114-1申請總表】第8列之B欄至CN欄'!CH43</f>
        <v xml:space="preserve">無達到學習目標之原因:
</v>
      </c>
      <c r="CI43" s="237" t="str">
        <f>'步驟1. 先填【114-1申請總表】第8列之B欄至CN欄'!CI43</f>
        <v xml:space="preserve">改善方法:
</v>
      </c>
      <c r="CJ43" s="237" t="str">
        <f>'步驟1. 先填【114-1申請總表】第8列之B欄至CN欄'!CJ43</f>
        <v xml:space="preserve">最喜歡的課後休閒活動:
</v>
      </c>
      <c r="CK43" s="237" t="str">
        <f>'步驟1. 先填【114-1申請總表】第8列之B欄至CN欄'!CK43</f>
        <v xml:space="preserve">收穫:
</v>
      </c>
      <c r="CL43" s="237">
        <f>'步驟1. 先填【114-1申請總表】第8列之B欄至CN欄'!CL43</f>
        <v>0</v>
      </c>
      <c r="CM43" s="237">
        <f>'步驟1. 先填【114-1申請總表】第8列之B欄至CN欄'!CM43</f>
        <v>0</v>
      </c>
      <c r="CN43" s="237">
        <f>'步驟1. 先填【114-1申請總表】第8列之B欄至CN欄'!CN43</f>
        <v>0</v>
      </c>
      <c r="CO43" s="243">
        <f>'步驟1. 先填【114-1申請總表】第8列之B欄至CN欄'!CO43</f>
        <v>0</v>
      </c>
      <c r="CP43" s="243" t="str">
        <f>'步驟1. 先填【114-1申請總表】第8列之B欄至CN欄'!CP43</f>
        <v>7000021</v>
      </c>
      <c r="CQ43" s="243" t="str">
        <f>'步驟1. 先填【114-1申請總表】第8列之B欄至CN欄'!CQ43</f>
        <v/>
      </c>
      <c r="CR43" s="243" t="str">
        <f>'步驟1. 先填【114-1申請總表】第8列之B欄至CN欄'!CR43</f>
        <v/>
      </c>
      <c r="CS43" s="243">
        <f>'步驟1. 先填【114-1申請總表】第8列之B欄至CN欄'!CS43</f>
        <v>0</v>
      </c>
      <c r="CT43" s="243" t="str">
        <f>'步驟1. 先填【114-1申請總表】第8列之B欄至CN欄'!CT43</f>
        <v/>
      </c>
      <c r="CU43" s="243" t="str">
        <f>'步驟1. 先填【114-1申請總表】第8列之B欄至CN欄'!CU43</f>
        <v/>
      </c>
      <c r="CV43" s="243" t="str">
        <f>'步驟1. 先填【114-1申請總表】第8列之B欄至CN欄'!CV43</f>
        <v/>
      </c>
      <c r="CW43" s="243" t="str">
        <f>'步驟1. 先填【114-1申請總表】第8列之B欄至CN欄'!CW43</f>
        <v/>
      </c>
      <c r="CX43" s="243" t="str">
        <f>'步驟1. 先填【114-1申請總表】第8列之B欄至CN欄'!CX43</f>
        <v/>
      </c>
      <c r="CY43" s="243" t="str">
        <f>'步驟1. 先填【114-1申請總表】第8列之B欄至CN欄'!CY43</f>
        <v/>
      </c>
      <c r="CZ43" s="243" t="str">
        <f>'步驟1. 先填【114-1申請總表】第8列之B欄至CN欄'!CZ43</f>
        <v/>
      </c>
      <c r="DA43" s="243">
        <f>'步驟1. 先填【114-1申請總表】第8列之B欄至CN欄'!DA43</f>
        <v>0</v>
      </c>
      <c r="DB43" s="243">
        <f>'步驟1. 先填【114-1申請總表】第8列之B欄至CN欄'!DB43</f>
        <v>0</v>
      </c>
      <c r="DC43" s="243">
        <f>'步驟1. 先填【114-1申請總表】第8列之B欄至CN欄'!DC43</f>
        <v>0</v>
      </c>
      <c r="DD43" s="243">
        <f>'步驟1. 先填【114-1申請總表】第8列之B欄至CN欄'!DD43</f>
        <v>0</v>
      </c>
      <c r="DE43" s="243">
        <f>'步驟1. 先填【114-1申請總表】第8列之B欄至CN欄'!DE43</f>
        <v>0</v>
      </c>
      <c r="DF43" s="243">
        <f>'步驟1. 先填【114-1申請總表】第8列之B欄至CN欄'!DF43</f>
        <v>1</v>
      </c>
      <c r="DG43" s="243">
        <f>'步驟1. 先填【114-1申請總表】第8列之B欄至CN欄'!DG43</f>
        <v>0</v>
      </c>
      <c r="DH43" s="243">
        <f>'步驟1. 先填【114-1申請總表】第8列之B欄至CN欄'!DH43</f>
        <v>0</v>
      </c>
      <c r="DI43" s="243">
        <f>'步驟1. 先填【114-1申請總表】第8列之B欄至CN欄'!DI43</f>
        <v>0</v>
      </c>
      <c r="DJ43" s="243">
        <f>'步驟1. 先填【114-1申請總表】第8列之B欄至CN欄'!DJ43</f>
        <v>0</v>
      </c>
      <c r="DK43" s="243">
        <f>'步驟1. 先填【114-1申請總表】第8列之B欄至CN欄'!DK43</f>
        <v>0</v>
      </c>
      <c r="DL43" s="243">
        <f>'步驟1. 先填【114-1申請總表】第8列之B欄至CN欄'!DL43</f>
        <v>0</v>
      </c>
      <c r="DM43" s="243">
        <f>'步驟1. 先填【114-1申請總表】第8列之B欄至CN欄'!DM43</f>
        <v>0</v>
      </c>
      <c r="DN43" s="243">
        <f>'步驟1. 先填【114-1申請總表】第8列之B欄至CN欄'!DN43</f>
        <v>0</v>
      </c>
      <c r="DO43" s="266" t="str">
        <f t="shared" si="0"/>
        <v>身份別輸入錯誤</v>
      </c>
      <c r="DP43" s="266" t="str">
        <f t="shared" si="1"/>
        <v>身份別輸入錯誤</v>
      </c>
      <c r="DQ43" s="266" t="str">
        <f t="shared" si="2"/>
        <v>身份別輸入錯誤</v>
      </c>
      <c r="DR43" s="267">
        <v>0</v>
      </c>
      <c r="DS43" s="267"/>
      <c r="DT43" s="267"/>
      <c r="DU43" s="267"/>
      <c r="DV43" s="267"/>
      <c r="DW43" s="267"/>
      <c r="DX43" s="267"/>
      <c r="DY43" s="267"/>
      <c r="DZ43" s="267"/>
      <c r="EA43" s="267"/>
      <c r="EB43" s="267">
        <f t="shared" si="22"/>
        <v>0</v>
      </c>
      <c r="EC43" s="267"/>
      <c r="ED43" s="267"/>
      <c r="EE43" s="267"/>
      <c r="EF43" s="267"/>
      <c r="EG43" s="267"/>
      <c r="EH43" s="267"/>
      <c r="EI43" s="267"/>
      <c r="EJ43" s="267"/>
      <c r="EK43" s="267"/>
      <c r="EL43" s="267"/>
      <c r="EM43" s="267"/>
      <c r="EN43" s="267"/>
      <c r="EO43" s="267"/>
      <c r="EP43" s="267"/>
      <c r="EQ43" s="267"/>
      <c r="ER43" s="267"/>
      <c r="ES43" s="267"/>
      <c r="ET43" s="267"/>
      <c r="EU43" s="258"/>
      <c r="EV43" s="258"/>
      <c r="EW43" s="258"/>
      <c r="EX43" s="257" t="str">
        <f t="shared" si="3"/>
        <v>已提交</v>
      </c>
      <c r="EY43" s="257" t="str">
        <f t="shared" si="4"/>
        <v>已提交</v>
      </c>
      <c r="EZ43" s="257" t="str">
        <f t="shared" si="5"/>
        <v>已提交</v>
      </c>
      <c r="FA43" s="258" t="str">
        <f t="shared" si="6"/>
        <v>已提交</v>
      </c>
      <c r="FB43" s="258" t="str">
        <f t="shared" si="7"/>
        <v>已提交</v>
      </c>
      <c r="FC43" s="258" t="str">
        <f t="shared" si="8"/>
        <v>已提交</v>
      </c>
      <c r="FD43" s="258" t="str">
        <f t="shared" si="9"/>
        <v>已提交</v>
      </c>
      <c r="FE43" s="258" t="str">
        <f t="shared" si="10"/>
        <v>已提交</v>
      </c>
      <c r="FF43" s="258" t="str">
        <f t="shared" si="11"/>
        <v>已提交</v>
      </c>
      <c r="FG43" s="258" t="str">
        <f t="shared" si="12"/>
        <v>已提交</v>
      </c>
      <c r="FH43" s="258" t="str">
        <f t="shared" si="13"/>
        <v>已提交</v>
      </c>
      <c r="FI43" s="257" t="str">
        <f t="shared" si="14"/>
        <v>已提交</v>
      </c>
      <c r="FJ43" s="259" t="str">
        <f t="shared" si="15"/>
        <v>已提交</v>
      </c>
      <c r="FK43" s="258" t="str">
        <f t="shared" si="16"/>
        <v>已提交</v>
      </c>
      <c r="FL43" s="258" t="str">
        <f t="shared" si="17"/>
        <v>已提交</v>
      </c>
      <c r="FM43" s="258" t="str">
        <f t="shared" si="18"/>
        <v>已提交</v>
      </c>
      <c r="FN43" s="258"/>
      <c r="FO43" s="258"/>
      <c r="FP43" s="258"/>
      <c r="FQ43" s="258"/>
      <c r="FR43" s="258"/>
      <c r="FS43" s="258"/>
      <c r="FT43" s="258"/>
      <c r="FU43" s="258"/>
      <c r="FV43" s="258" t="str">
        <f t="shared" si="19"/>
        <v/>
      </c>
      <c r="FW43" s="258" t="str">
        <f t="shared" si="20"/>
        <v/>
      </c>
      <c r="FX43" s="258" t="str">
        <f t="shared" si="21"/>
        <v/>
      </c>
      <c r="FY43" s="258"/>
      <c r="FZ43" s="258"/>
      <c r="GA43" s="258"/>
      <c r="GB43" s="258"/>
      <c r="GC43" s="258"/>
      <c r="GD43" s="258"/>
      <c r="GE43" s="258"/>
      <c r="GF43" s="258"/>
      <c r="GG43" s="258"/>
      <c r="GH43" s="258"/>
      <c r="GI43" s="258"/>
      <c r="GJ43" s="258"/>
      <c r="GK43" s="258"/>
      <c r="GL43" s="258"/>
      <c r="GM43" s="258"/>
      <c r="GN43" s="258"/>
      <c r="GO43" s="258" t="s">
        <v>263</v>
      </c>
      <c r="GP43" s="258"/>
      <c r="GQ43" s="258"/>
      <c r="GR43" s="258"/>
      <c r="GS43" s="258"/>
    </row>
    <row r="44" spans="1:201" s="270" customFormat="1" ht="79.5" customHeight="1">
      <c r="A44" s="286" t="str">
        <f t="shared" si="23"/>
        <v>114學年度第二學期</v>
      </c>
      <c r="B44" s="237">
        <f>'步驟1. 先填【114-1申請總表】第8列之B欄至CN欄'!B44</f>
        <v>0</v>
      </c>
      <c r="C44" s="237">
        <f>'步驟1. 先填【114-1申請總表】第8列之B欄至CN欄'!C44</f>
        <v>0</v>
      </c>
      <c r="D44" s="237" t="str">
        <f>'步驟1. 先填【114-1申請總表】第8列之B欄至CN欄'!D44</f>
        <v>37</v>
      </c>
      <c r="E44" s="237">
        <f>'步驟1. 先填【114-1申請總表】第8列之B欄至CN欄'!E44</f>
        <v>0</v>
      </c>
      <c r="F44" s="237">
        <f>'步驟1. 先填【114-1申請總表】第8列之B欄至CN欄'!F44</f>
        <v>0</v>
      </c>
      <c r="G44" s="237">
        <f>'步驟1. 先填【114-1申請總表】第8列之B欄至CN欄'!G44</f>
        <v>0</v>
      </c>
      <c r="H44" s="237">
        <f>'步驟1. 先填【114-1申請總表】第8列之B欄至CN欄'!H44</f>
        <v>0</v>
      </c>
      <c r="I44" s="237">
        <f>'步驟1. 先填【114-1申請總表】第8列之B欄至CN欄'!I44</f>
        <v>0</v>
      </c>
      <c r="J44" s="237">
        <f>'步驟1. 先填【114-1申請總表】第8列之B欄至CN欄'!J44</f>
        <v>0</v>
      </c>
      <c r="K44" s="237">
        <f>'步驟1. 先填【114-1申請總表】第8列之B欄至CN欄'!K44</f>
        <v>0</v>
      </c>
      <c r="L44" s="237">
        <f>'步驟1. 先填【114-1申請總表】第8列之B欄至CN欄'!L44</f>
        <v>0</v>
      </c>
      <c r="M44" s="237">
        <f>'步驟1. 先填【114-1申請總表】第8列之B欄至CN欄'!M44</f>
        <v>0</v>
      </c>
      <c r="N44" s="237">
        <f>'步驟1. 先填【114-1申請總表】第8列之B欄至CN欄'!N44</f>
        <v>0</v>
      </c>
      <c r="O44" s="237" t="str">
        <f>'步驟1. 先填【114-1申請總表】第8列之B欄至CN欄'!O44</f>
        <v>XX縣XX鄉XX村XX鄰XX路XX號XX樓</v>
      </c>
      <c r="P44" s="237" t="str">
        <f>'步驟1. 先填【114-1申請總表】第8列之B欄至CN欄'!P44</f>
        <v>1.助學獎學金</v>
      </c>
      <c r="Q44" s="237">
        <f>'步驟1. 先填【114-1申請總表】第8列之B欄至CN欄'!Q44</f>
        <v>0</v>
      </c>
      <c r="R44" s="237">
        <f>'步驟1. 先填【114-1申請總表】第8列之B欄至CN欄'!R44</f>
        <v>0</v>
      </c>
      <c r="S44" s="237">
        <f>'步驟1. 先填【114-1申請總表】第8列之B欄至CN欄'!S44</f>
        <v>0</v>
      </c>
      <c r="T44" s="237">
        <f>'步驟1. 先填【114-1申請總表】第8列之B欄至CN欄'!T44</f>
        <v>0</v>
      </c>
      <c r="U44" s="237">
        <f>'步驟1. 先填【114-1申請總表】第8列之B欄至CN欄'!U44</f>
        <v>0</v>
      </c>
      <c r="V44" s="237">
        <f>'步驟1. 先填【114-1申請總表】第8列之B欄至CN欄'!V44</f>
        <v>0</v>
      </c>
      <c r="W44" s="237">
        <f>'步驟1. 先填【114-1申請總表】第8列之B欄至CN欄'!W44</f>
        <v>0</v>
      </c>
      <c r="X44" s="237">
        <f>'步驟1. 先填【114-1申請總表】第8列之B欄至CN欄'!X44</f>
        <v>0</v>
      </c>
      <c r="Y44" s="237">
        <f>'步驟1. 先填【114-1申請總表】第8列之B欄至CN欄'!Y44</f>
        <v>0</v>
      </c>
      <c r="Z44" s="237">
        <f>'步驟1. 先填【114-1申請總表】第8列之B欄至CN欄'!Z44</f>
        <v>0</v>
      </c>
      <c r="AA44" s="237">
        <f>'步驟1. 先填【114-1申請總表】第8列之B欄至CN欄'!AA44</f>
        <v>0</v>
      </c>
      <c r="AB44" s="237">
        <f>'步驟1. 先填【114-1申請總表】第8列之B欄至CN欄'!AB44</f>
        <v>0</v>
      </c>
      <c r="AC44" s="237">
        <f>'步驟1. 先填【114-1申請總表】第8列之B欄至CN欄'!AC44</f>
        <v>0</v>
      </c>
      <c r="AD44" s="237">
        <f>'步驟1. 先填【114-1申請總表】第8列之B欄至CN欄'!AD44</f>
        <v>0</v>
      </c>
      <c r="AE44" s="237">
        <f>'步驟1. 先填【114-1申請總表】第8列之B欄至CN欄'!AE44</f>
        <v>0</v>
      </c>
      <c r="AF44" s="237">
        <f>'步驟1. 先填【114-1申請總表】第8列之B欄至CN欄'!AF44</f>
        <v>0</v>
      </c>
      <c r="AG44" s="237">
        <f>'步驟1. 先填【114-1申請總表】第8列之B欄至CN欄'!AG44</f>
        <v>0</v>
      </c>
      <c r="AH44" s="237">
        <f>'步驟1. 先填【114-1申請總表】第8列之B欄至CN欄'!AH44</f>
        <v>0</v>
      </c>
      <c r="AI44" s="237">
        <f>'步驟1. 先填【114-1申請總表】第8列之B欄至CN欄'!AI44</f>
        <v>0</v>
      </c>
      <c r="AJ44" s="237">
        <f>'步驟1. 先填【114-1申請總表】第8列之B欄至CN欄'!AJ44</f>
        <v>0</v>
      </c>
      <c r="AK44" s="237">
        <f>'步驟1. 先填【114-1申請總表】第8列之B欄至CN欄'!AK44</f>
        <v>0</v>
      </c>
      <c r="AL44" s="237">
        <f>'步驟1. 先填【114-1申請總表】第8列之B欄至CN欄'!AL44</f>
        <v>0</v>
      </c>
      <c r="AM44" s="237">
        <f>'步驟1. 先填【114-1申請總表】第8列之B欄至CN欄'!AM44</f>
        <v>0</v>
      </c>
      <c r="AN44" s="237">
        <f>'步驟1. 先填【114-1申請總表】第8列之B欄至CN欄'!AN44</f>
        <v>0</v>
      </c>
      <c r="AO44" s="237">
        <f>'步驟1. 先填【114-1申請總表】第8列之B欄至CN欄'!AO44</f>
        <v>0</v>
      </c>
      <c r="AP44" s="237">
        <f>'步驟1. 先填【114-1申請總表】第8列之B欄至CN欄'!AP44</f>
        <v>0</v>
      </c>
      <c r="AQ44" s="237">
        <f>'步驟1. 先填【114-1申請總表】第8列之B欄至CN欄'!AQ44</f>
        <v>0</v>
      </c>
      <c r="AR44" s="237">
        <f>'步驟1. 先填【114-1申請總表】第8列之B欄至CN欄'!AR44</f>
        <v>0</v>
      </c>
      <c r="AS44" s="237">
        <f>'步驟1. 先填【114-1申請總表】第8列之B欄至CN欄'!AS44</f>
        <v>0</v>
      </c>
      <c r="AT44" s="237">
        <f>'步驟1. 先填【114-1申請總表】第8列之B欄至CN欄'!AT44</f>
        <v>0</v>
      </c>
      <c r="AU44" s="237">
        <f>'步驟1. 先填【114-1申請總表】第8列之B欄至CN欄'!AU44</f>
        <v>0</v>
      </c>
      <c r="AV44" s="237">
        <f>'步驟1. 先填【114-1申請總表】第8列之B欄至CN欄'!AV44</f>
        <v>0</v>
      </c>
      <c r="AW44" s="237">
        <f>'步驟1. 先填【114-1申請總表】第8列之B欄至CN欄'!AW44</f>
        <v>0</v>
      </c>
      <c r="AX44" s="237">
        <f>'步驟1. 先填【114-1申請總表】第8列之B欄至CN欄'!AX44</f>
        <v>0</v>
      </c>
      <c r="AY44" s="237">
        <f>'步驟1. 先填【114-1申請總表】第8列之B欄至CN欄'!AY44</f>
        <v>0</v>
      </c>
      <c r="AZ44" s="237">
        <f>'步驟1. 先填【114-1申請總表】第8列之B欄至CN欄'!AZ44</f>
        <v>0</v>
      </c>
      <c r="BA44" s="237">
        <f>'步驟1. 先填【114-1申請總表】第8列之B欄至CN欄'!BA44</f>
        <v>0</v>
      </c>
      <c r="BB44" s="237">
        <f>'步驟1. 先填【114-1申請總表】第8列之B欄至CN欄'!BB44</f>
        <v>0</v>
      </c>
      <c r="BC44" s="237">
        <f>'步驟1. 先填【114-1申請總表】第8列之B欄至CN欄'!BC44</f>
        <v>0</v>
      </c>
      <c r="BD44" s="237">
        <f>'步驟1. 先填【114-1申請總表】第8列之B欄至CN欄'!BD44</f>
        <v>0</v>
      </c>
      <c r="BE44" s="237">
        <f>'步驟1. 先填【114-1申請總表】第8列之B欄至CN欄'!BE44</f>
        <v>0</v>
      </c>
      <c r="BF44" s="237">
        <f>'步驟1. 先填【114-1申請總表】第8列之B欄至CN欄'!BF44</f>
        <v>0</v>
      </c>
      <c r="BG44" s="237">
        <f>'步驟1. 先填【114-1申請總表】第8列之B欄至CN欄'!BG44</f>
        <v>0</v>
      </c>
      <c r="BH44" s="237">
        <f>'步驟1. 先填【114-1申請總表】第8列之B欄至CN欄'!BH44</f>
        <v>0</v>
      </c>
      <c r="BI44" s="237">
        <f>'步驟1. 先填【114-1申請總表】第8列之B欄至CN欄'!BI44</f>
        <v>0</v>
      </c>
      <c r="BJ44" s="237">
        <f>'步驟1. 先填【114-1申請總表】第8列之B欄至CN欄'!BJ44</f>
        <v>0</v>
      </c>
      <c r="BK44" s="237">
        <f>'步驟1. 先填【114-1申請總表】第8列之B欄至CN欄'!BK44</f>
        <v>0</v>
      </c>
      <c r="BL44" s="237">
        <f>'步驟1. 先填【114-1申請總表】第8列之B欄至CN欄'!BL44</f>
        <v>0</v>
      </c>
      <c r="BM44" s="237">
        <f>'步驟1. 先填【114-1申請總表】第8列之B欄至CN欄'!BM44</f>
        <v>0</v>
      </c>
      <c r="BN44" s="237">
        <f>'步驟1. 先填【114-1申請總表】第8列之B欄至CN欄'!BN44</f>
        <v>0</v>
      </c>
      <c r="BO44" s="237">
        <f>'步驟1. 先填【114-1申請總表】第8列之B欄至CN欄'!BO44</f>
        <v>0</v>
      </c>
      <c r="BP44" s="237">
        <f>'步驟1. 先填【114-1申請總表】第8列之B欄至CN欄'!BP44</f>
        <v>0</v>
      </c>
      <c r="BQ44" s="237">
        <f>'步驟1. 先填【114-1申請總表】第8列之B欄至CN欄'!BQ44</f>
        <v>0</v>
      </c>
      <c r="BR44" s="237">
        <f>'步驟1. 先填【114-1申請總表】第8列之B欄至CN欄'!BR44</f>
        <v>0</v>
      </c>
      <c r="BS44" s="237">
        <f>'步驟1. 先填【114-1申請總表】第8列之B欄至CN欄'!BS44</f>
        <v>0</v>
      </c>
      <c r="BT44" s="237">
        <f>'步驟1. 先填【114-1申請總表】第8列之B欄至CN欄'!BT44</f>
        <v>0</v>
      </c>
      <c r="BU44" s="237">
        <f>'步驟1. 先填【114-1申請總表】第8列之B欄至CN欄'!BU44</f>
        <v>0</v>
      </c>
      <c r="BV44" s="237">
        <f>'步驟1. 先填【114-1申請總表】第8列之B欄至CN欄'!BV44</f>
        <v>0</v>
      </c>
      <c r="BW44" s="237" t="str">
        <f>'步驟1. 先填【114-1申請總表】第8列之B欄至CN欄'!BW44</f>
        <v xml:space="preserve">學科:
</v>
      </c>
      <c r="BX44" s="237" t="str">
        <f>'步驟1. 先填【114-1申請總表】第8列之B欄至CN欄'!BX44</f>
        <v xml:space="preserve">題型:
</v>
      </c>
      <c r="BY44" s="237">
        <f>'步驟1. 先填【114-1申請總表】第8列之B欄至CN欄'!BY44</f>
        <v>0</v>
      </c>
      <c r="BZ44" s="237" t="str">
        <f>'步驟1. 先填【114-1申請總表】第8列之B欄至CN欄'!BZ44</f>
        <v xml:space="preserve">學科:
</v>
      </c>
      <c r="CA44" s="237" t="str">
        <f>'步驟1. 先填【114-1申請總表】第8列之B欄至CN欄'!CA44</f>
        <v xml:space="preserve">題型:
</v>
      </c>
      <c r="CB44" s="237">
        <f>'步驟1. 先填【114-1申請總表】第8列之B欄至CN欄'!CB44</f>
        <v>0</v>
      </c>
      <c r="CC44" s="237" t="str">
        <f>'步驟1. 先填【114-1申請總表】第8列之B欄至CN欄'!CC44</f>
        <v>有無參加:</v>
      </c>
      <c r="CD44" s="237" t="str">
        <f>'步驟1. 先填【114-1申請總表】第8列之B欄至CN欄'!CD44</f>
        <v xml:space="preserve">社團或活動:
</v>
      </c>
      <c r="CE44" s="237">
        <f>'步驟1. 先填【114-1申請總表】第8列之B欄至CN欄'!CE44</f>
        <v>0</v>
      </c>
      <c r="CF44" s="237">
        <f>'步驟1. 先填【114-1申請總表】第8列之B欄至CN欄'!CF44</f>
        <v>0</v>
      </c>
      <c r="CG44" s="237">
        <f>'步驟1. 先填【114-1申請總表】第8列之B欄至CN欄'!CG44</f>
        <v>0</v>
      </c>
      <c r="CH44" s="237" t="str">
        <f>'步驟1. 先填【114-1申請總表】第8列之B欄至CN欄'!CH44</f>
        <v xml:space="preserve">無達到學習目標之原因:
</v>
      </c>
      <c r="CI44" s="237" t="str">
        <f>'步驟1. 先填【114-1申請總表】第8列之B欄至CN欄'!CI44</f>
        <v xml:space="preserve">改善方法:
</v>
      </c>
      <c r="CJ44" s="237" t="str">
        <f>'步驟1. 先填【114-1申請總表】第8列之B欄至CN欄'!CJ44</f>
        <v xml:space="preserve">最喜歡的課後休閒活動:
</v>
      </c>
      <c r="CK44" s="237" t="str">
        <f>'步驟1. 先填【114-1申請總表】第8列之B欄至CN欄'!CK44</f>
        <v xml:space="preserve">收穫:
</v>
      </c>
      <c r="CL44" s="237">
        <f>'步驟1. 先填【114-1申請總表】第8列之B欄至CN欄'!CL44</f>
        <v>0</v>
      </c>
      <c r="CM44" s="237">
        <f>'步驟1. 先填【114-1申請總表】第8列之B欄至CN欄'!CM44</f>
        <v>0</v>
      </c>
      <c r="CN44" s="237">
        <f>'步驟1. 先填【114-1申請總表】第8列之B欄至CN欄'!CN44</f>
        <v>0</v>
      </c>
      <c r="CO44" s="243">
        <f>'步驟1. 先填【114-1申請總表】第8列之B欄至CN欄'!CO44</f>
        <v>0</v>
      </c>
      <c r="CP44" s="243" t="str">
        <f>'步驟1. 先填【114-1申請總表】第8列之B欄至CN欄'!CP44</f>
        <v>7000021</v>
      </c>
      <c r="CQ44" s="243" t="str">
        <f>'步驟1. 先填【114-1申請總表】第8列之B欄至CN欄'!CQ44</f>
        <v/>
      </c>
      <c r="CR44" s="243" t="str">
        <f>'步驟1. 先填【114-1申請總表】第8列之B欄至CN欄'!CR44</f>
        <v/>
      </c>
      <c r="CS44" s="243">
        <f>'步驟1. 先填【114-1申請總表】第8列之B欄至CN欄'!CS44</f>
        <v>0</v>
      </c>
      <c r="CT44" s="243" t="str">
        <f>'步驟1. 先填【114-1申請總表】第8列之B欄至CN欄'!CT44</f>
        <v/>
      </c>
      <c r="CU44" s="243" t="str">
        <f>'步驟1. 先填【114-1申請總表】第8列之B欄至CN欄'!CU44</f>
        <v/>
      </c>
      <c r="CV44" s="243" t="str">
        <f>'步驟1. 先填【114-1申請總表】第8列之B欄至CN欄'!CV44</f>
        <v/>
      </c>
      <c r="CW44" s="243" t="str">
        <f>'步驟1. 先填【114-1申請總表】第8列之B欄至CN欄'!CW44</f>
        <v/>
      </c>
      <c r="CX44" s="243" t="str">
        <f>'步驟1. 先填【114-1申請總表】第8列之B欄至CN欄'!CX44</f>
        <v/>
      </c>
      <c r="CY44" s="243" t="str">
        <f>'步驟1. 先填【114-1申請總表】第8列之B欄至CN欄'!CY44</f>
        <v/>
      </c>
      <c r="CZ44" s="243" t="str">
        <f>'步驟1. 先填【114-1申請總表】第8列之B欄至CN欄'!CZ44</f>
        <v/>
      </c>
      <c r="DA44" s="243">
        <f>'步驟1. 先填【114-1申請總表】第8列之B欄至CN欄'!DA44</f>
        <v>0</v>
      </c>
      <c r="DB44" s="243">
        <f>'步驟1. 先填【114-1申請總表】第8列之B欄至CN欄'!DB44</f>
        <v>0</v>
      </c>
      <c r="DC44" s="243">
        <f>'步驟1. 先填【114-1申請總表】第8列之B欄至CN欄'!DC44</f>
        <v>0</v>
      </c>
      <c r="DD44" s="243">
        <f>'步驟1. 先填【114-1申請總表】第8列之B欄至CN欄'!DD44</f>
        <v>0</v>
      </c>
      <c r="DE44" s="243">
        <f>'步驟1. 先填【114-1申請總表】第8列之B欄至CN欄'!DE44</f>
        <v>0</v>
      </c>
      <c r="DF44" s="243">
        <f>'步驟1. 先填【114-1申請總表】第8列之B欄至CN欄'!DF44</f>
        <v>1</v>
      </c>
      <c r="DG44" s="243">
        <f>'步驟1. 先填【114-1申請總表】第8列之B欄至CN欄'!DG44</f>
        <v>0</v>
      </c>
      <c r="DH44" s="243">
        <f>'步驟1. 先填【114-1申請總表】第8列之B欄至CN欄'!DH44</f>
        <v>0</v>
      </c>
      <c r="DI44" s="243">
        <f>'步驟1. 先填【114-1申請總表】第8列之B欄至CN欄'!DI44</f>
        <v>0</v>
      </c>
      <c r="DJ44" s="243">
        <f>'步驟1. 先填【114-1申請總表】第8列之B欄至CN欄'!DJ44</f>
        <v>0</v>
      </c>
      <c r="DK44" s="243">
        <f>'步驟1. 先填【114-1申請總表】第8列之B欄至CN欄'!DK44</f>
        <v>0</v>
      </c>
      <c r="DL44" s="243">
        <f>'步驟1. 先填【114-1申請總表】第8列之B欄至CN欄'!DL44</f>
        <v>0</v>
      </c>
      <c r="DM44" s="243">
        <f>'步驟1. 先填【114-1申請總表】第8列之B欄至CN欄'!DM44</f>
        <v>0</v>
      </c>
      <c r="DN44" s="243">
        <f>'步驟1. 先填【114-1申請總表】第8列之B欄至CN欄'!DN44</f>
        <v>0</v>
      </c>
      <c r="DO44" s="266" t="str">
        <f t="shared" si="0"/>
        <v>身份別輸入錯誤</v>
      </c>
      <c r="DP44" s="266" t="str">
        <f t="shared" si="1"/>
        <v>身份別輸入錯誤</v>
      </c>
      <c r="DQ44" s="266" t="str">
        <f t="shared" si="2"/>
        <v>身份別輸入錯誤</v>
      </c>
      <c r="DR44" s="267">
        <v>0</v>
      </c>
      <c r="DS44" s="267"/>
      <c r="DT44" s="267"/>
      <c r="DU44" s="267"/>
      <c r="DV44" s="267"/>
      <c r="DW44" s="267"/>
      <c r="DX44" s="267"/>
      <c r="DY44" s="267"/>
      <c r="DZ44" s="267"/>
      <c r="EA44" s="267"/>
      <c r="EB44" s="267">
        <f t="shared" si="22"/>
        <v>0</v>
      </c>
      <c r="EC44" s="267"/>
      <c r="ED44" s="267"/>
      <c r="EE44" s="267"/>
      <c r="EF44" s="267"/>
      <c r="EG44" s="267"/>
      <c r="EH44" s="267"/>
      <c r="EI44" s="267"/>
      <c r="EJ44" s="267"/>
      <c r="EK44" s="267"/>
      <c r="EL44" s="267"/>
      <c r="EM44" s="267"/>
      <c r="EN44" s="267"/>
      <c r="EO44" s="267"/>
      <c r="EP44" s="267"/>
      <c r="EQ44" s="267"/>
      <c r="ER44" s="267"/>
      <c r="ES44" s="267"/>
      <c r="ET44" s="267"/>
      <c r="EU44" s="258"/>
      <c r="EV44" s="258"/>
      <c r="EW44" s="258"/>
      <c r="EX44" s="257" t="str">
        <f t="shared" si="3"/>
        <v>已提交</v>
      </c>
      <c r="EY44" s="257" t="str">
        <f t="shared" si="4"/>
        <v>已提交</v>
      </c>
      <c r="EZ44" s="257" t="str">
        <f t="shared" si="5"/>
        <v>已提交</v>
      </c>
      <c r="FA44" s="258" t="str">
        <f t="shared" si="6"/>
        <v>已提交</v>
      </c>
      <c r="FB44" s="258" t="str">
        <f t="shared" si="7"/>
        <v>已提交</v>
      </c>
      <c r="FC44" s="258" t="str">
        <f t="shared" si="8"/>
        <v>已提交</v>
      </c>
      <c r="FD44" s="258" t="str">
        <f t="shared" si="9"/>
        <v>已提交</v>
      </c>
      <c r="FE44" s="258" t="str">
        <f t="shared" si="10"/>
        <v>已提交</v>
      </c>
      <c r="FF44" s="258" t="str">
        <f t="shared" si="11"/>
        <v>已提交</v>
      </c>
      <c r="FG44" s="258" t="str">
        <f t="shared" si="12"/>
        <v>已提交</v>
      </c>
      <c r="FH44" s="258" t="str">
        <f t="shared" si="13"/>
        <v>已提交</v>
      </c>
      <c r="FI44" s="257" t="str">
        <f t="shared" si="14"/>
        <v>已提交</v>
      </c>
      <c r="FJ44" s="259" t="str">
        <f t="shared" si="15"/>
        <v>已提交</v>
      </c>
      <c r="FK44" s="258" t="str">
        <f t="shared" si="16"/>
        <v>已提交</v>
      </c>
      <c r="FL44" s="258" t="str">
        <f t="shared" si="17"/>
        <v>已提交</v>
      </c>
      <c r="FM44" s="258" t="str">
        <f t="shared" si="18"/>
        <v>已提交</v>
      </c>
      <c r="FN44" s="258"/>
      <c r="FO44" s="258"/>
      <c r="FP44" s="258"/>
      <c r="FQ44" s="258"/>
      <c r="FR44" s="258"/>
      <c r="FS44" s="258"/>
      <c r="FT44" s="258"/>
      <c r="FU44" s="258"/>
      <c r="FV44" s="258" t="str">
        <f t="shared" si="19"/>
        <v/>
      </c>
      <c r="FW44" s="258" t="str">
        <f t="shared" si="20"/>
        <v/>
      </c>
      <c r="FX44" s="258" t="str">
        <f t="shared" si="21"/>
        <v/>
      </c>
      <c r="FY44" s="258"/>
      <c r="FZ44" s="258"/>
      <c r="GA44" s="258"/>
      <c r="GB44" s="258"/>
      <c r="GC44" s="258"/>
      <c r="GD44" s="258"/>
      <c r="GE44" s="258"/>
      <c r="GF44" s="258"/>
      <c r="GG44" s="258"/>
      <c r="GH44" s="258"/>
      <c r="GI44" s="258"/>
      <c r="GJ44" s="258"/>
      <c r="GK44" s="258"/>
      <c r="GL44" s="258"/>
      <c r="GM44" s="258"/>
      <c r="GN44" s="258"/>
      <c r="GO44" s="258" t="s">
        <v>263</v>
      </c>
      <c r="GP44" s="258"/>
      <c r="GQ44" s="258"/>
      <c r="GR44" s="258"/>
      <c r="GS44" s="258"/>
    </row>
    <row r="45" spans="1:201" s="270" customFormat="1" ht="79.5" customHeight="1">
      <c r="A45" s="286" t="str">
        <f t="shared" si="23"/>
        <v>114學年度第二學期</v>
      </c>
      <c r="B45" s="237">
        <f>'步驟1. 先填【114-1申請總表】第8列之B欄至CN欄'!B45</f>
        <v>0</v>
      </c>
      <c r="C45" s="237">
        <f>'步驟1. 先填【114-1申請總表】第8列之B欄至CN欄'!C45</f>
        <v>0</v>
      </c>
      <c r="D45" s="237" t="str">
        <f>'步驟1. 先填【114-1申請總表】第8列之B欄至CN欄'!D45</f>
        <v>38</v>
      </c>
      <c r="E45" s="237">
        <f>'步驟1. 先填【114-1申請總表】第8列之B欄至CN欄'!E45</f>
        <v>0</v>
      </c>
      <c r="F45" s="237">
        <f>'步驟1. 先填【114-1申請總表】第8列之B欄至CN欄'!F45</f>
        <v>0</v>
      </c>
      <c r="G45" s="237">
        <f>'步驟1. 先填【114-1申請總表】第8列之B欄至CN欄'!G45</f>
        <v>0</v>
      </c>
      <c r="H45" s="237">
        <f>'步驟1. 先填【114-1申請總表】第8列之B欄至CN欄'!H45</f>
        <v>0</v>
      </c>
      <c r="I45" s="237">
        <f>'步驟1. 先填【114-1申請總表】第8列之B欄至CN欄'!I45</f>
        <v>0</v>
      </c>
      <c r="J45" s="237">
        <f>'步驟1. 先填【114-1申請總表】第8列之B欄至CN欄'!J45</f>
        <v>0</v>
      </c>
      <c r="K45" s="237">
        <f>'步驟1. 先填【114-1申請總表】第8列之B欄至CN欄'!K45</f>
        <v>0</v>
      </c>
      <c r="L45" s="237">
        <f>'步驟1. 先填【114-1申請總表】第8列之B欄至CN欄'!L45</f>
        <v>0</v>
      </c>
      <c r="M45" s="237">
        <f>'步驟1. 先填【114-1申請總表】第8列之B欄至CN欄'!M45</f>
        <v>0</v>
      </c>
      <c r="N45" s="237">
        <f>'步驟1. 先填【114-1申請總表】第8列之B欄至CN欄'!N45</f>
        <v>0</v>
      </c>
      <c r="O45" s="237" t="str">
        <f>'步驟1. 先填【114-1申請總表】第8列之B欄至CN欄'!O45</f>
        <v>XX縣XX鄉XX村XX鄰XX路XX號XX樓</v>
      </c>
      <c r="P45" s="237" t="str">
        <f>'步驟1. 先填【114-1申請總表】第8列之B欄至CN欄'!P45</f>
        <v>1.助學獎學金</v>
      </c>
      <c r="Q45" s="237">
        <f>'步驟1. 先填【114-1申請總表】第8列之B欄至CN欄'!Q45</f>
        <v>0</v>
      </c>
      <c r="R45" s="237">
        <f>'步驟1. 先填【114-1申請總表】第8列之B欄至CN欄'!R45</f>
        <v>0</v>
      </c>
      <c r="S45" s="237">
        <f>'步驟1. 先填【114-1申請總表】第8列之B欄至CN欄'!S45</f>
        <v>0</v>
      </c>
      <c r="T45" s="237">
        <f>'步驟1. 先填【114-1申請總表】第8列之B欄至CN欄'!T45</f>
        <v>0</v>
      </c>
      <c r="U45" s="237">
        <f>'步驟1. 先填【114-1申請總表】第8列之B欄至CN欄'!U45</f>
        <v>0</v>
      </c>
      <c r="V45" s="237">
        <f>'步驟1. 先填【114-1申請總表】第8列之B欄至CN欄'!V45</f>
        <v>0</v>
      </c>
      <c r="W45" s="237">
        <f>'步驟1. 先填【114-1申請總表】第8列之B欄至CN欄'!W45</f>
        <v>0</v>
      </c>
      <c r="X45" s="237">
        <f>'步驟1. 先填【114-1申請總表】第8列之B欄至CN欄'!X45</f>
        <v>0</v>
      </c>
      <c r="Y45" s="237">
        <f>'步驟1. 先填【114-1申請總表】第8列之B欄至CN欄'!Y45</f>
        <v>0</v>
      </c>
      <c r="Z45" s="237">
        <f>'步驟1. 先填【114-1申請總表】第8列之B欄至CN欄'!Z45</f>
        <v>0</v>
      </c>
      <c r="AA45" s="237">
        <f>'步驟1. 先填【114-1申請總表】第8列之B欄至CN欄'!AA45</f>
        <v>0</v>
      </c>
      <c r="AB45" s="237">
        <f>'步驟1. 先填【114-1申請總表】第8列之B欄至CN欄'!AB45</f>
        <v>0</v>
      </c>
      <c r="AC45" s="237">
        <f>'步驟1. 先填【114-1申請總表】第8列之B欄至CN欄'!AC45</f>
        <v>0</v>
      </c>
      <c r="AD45" s="237">
        <f>'步驟1. 先填【114-1申請總表】第8列之B欄至CN欄'!AD45</f>
        <v>0</v>
      </c>
      <c r="AE45" s="237">
        <f>'步驟1. 先填【114-1申請總表】第8列之B欄至CN欄'!AE45</f>
        <v>0</v>
      </c>
      <c r="AF45" s="237">
        <f>'步驟1. 先填【114-1申請總表】第8列之B欄至CN欄'!AF45</f>
        <v>0</v>
      </c>
      <c r="AG45" s="237">
        <f>'步驟1. 先填【114-1申請總表】第8列之B欄至CN欄'!AG45</f>
        <v>0</v>
      </c>
      <c r="AH45" s="237">
        <f>'步驟1. 先填【114-1申請總表】第8列之B欄至CN欄'!AH45</f>
        <v>0</v>
      </c>
      <c r="AI45" s="237">
        <f>'步驟1. 先填【114-1申請總表】第8列之B欄至CN欄'!AI45</f>
        <v>0</v>
      </c>
      <c r="AJ45" s="237">
        <f>'步驟1. 先填【114-1申請總表】第8列之B欄至CN欄'!AJ45</f>
        <v>0</v>
      </c>
      <c r="AK45" s="237">
        <f>'步驟1. 先填【114-1申請總表】第8列之B欄至CN欄'!AK45</f>
        <v>0</v>
      </c>
      <c r="AL45" s="237">
        <f>'步驟1. 先填【114-1申請總表】第8列之B欄至CN欄'!AL45</f>
        <v>0</v>
      </c>
      <c r="AM45" s="237">
        <f>'步驟1. 先填【114-1申請總表】第8列之B欄至CN欄'!AM45</f>
        <v>0</v>
      </c>
      <c r="AN45" s="237">
        <f>'步驟1. 先填【114-1申請總表】第8列之B欄至CN欄'!AN45</f>
        <v>0</v>
      </c>
      <c r="AO45" s="237">
        <f>'步驟1. 先填【114-1申請總表】第8列之B欄至CN欄'!AO45</f>
        <v>0</v>
      </c>
      <c r="AP45" s="237">
        <f>'步驟1. 先填【114-1申請總表】第8列之B欄至CN欄'!AP45</f>
        <v>0</v>
      </c>
      <c r="AQ45" s="237">
        <f>'步驟1. 先填【114-1申請總表】第8列之B欄至CN欄'!AQ45</f>
        <v>0</v>
      </c>
      <c r="AR45" s="237">
        <f>'步驟1. 先填【114-1申請總表】第8列之B欄至CN欄'!AR45</f>
        <v>0</v>
      </c>
      <c r="AS45" s="237">
        <f>'步驟1. 先填【114-1申請總表】第8列之B欄至CN欄'!AS45</f>
        <v>0</v>
      </c>
      <c r="AT45" s="237">
        <f>'步驟1. 先填【114-1申請總表】第8列之B欄至CN欄'!AT45</f>
        <v>0</v>
      </c>
      <c r="AU45" s="237">
        <f>'步驟1. 先填【114-1申請總表】第8列之B欄至CN欄'!AU45</f>
        <v>0</v>
      </c>
      <c r="AV45" s="237">
        <f>'步驟1. 先填【114-1申請總表】第8列之B欄至CN欄'!AV45</f>
        <v>0</v>
      </c>
      <c r="AW45" s="237">
        <f>'步驟1. 先填【114-1申請總表】第8列之B欄至CN欄'!AW45</f>
        <v>0</v>
      </c>
      <c r="AX45" s="237">
        <f>'步驟1. 先填【114-1申請總表】第8列之B欄至CN欄'!AX45</f>
        <v>0</v>
      </c>
      <c r="AY45" s="237">
        <f>'步驟1. 先填【114-1申請總表】第8列之B欄至CN欄'!AY45</f>
        <v>0</v>
      </c>
      <c r="AZ45" s="237">
        <f>'步驟1. 先填【114-1申請總表】第8列之B欄至CN欄'!AZ45</f>
        <v>0</v>
      </c>
      <c r="BA45" s="237">
        <f>'步驟1. 先填【114-1申請總表】第8列之B欄至CN欄'!BA45</f>
        <v>0</v>
      </c>
      <c r="BB45" s="237">
        <f>'步驟1. 先填【114-1申請總表】第8列之B欄至CN欄'!BB45</f>
        <v>0</v>
      </c>
      <c r="BC45" s="237">
        <f>'步驟1. 先填【114-1申請總表】第8列之B欄至CN欄'!BC45</f>
        <v>0</v>
      </c>
      <c r="BD45" s="237">
        <f>'步驟1. 先填【114-1申請總表】第8列之B欄至CN欄'!BD45</f>
        <v>0</v>
      </c>
      <c r="BE45" s="237">
        <f>'步驟1. 先填【114-1申請總表】第8列之B欄至CN欄'!BE45</f>
        <v>0</v>
      </c>
      <c r="BF45" s="237">
        <f>'步驟1. 先填【114-1申請總表】第8列之B欄至CN欄'!BF45</f>
        <v>0</v>
      </c>
      <c r="BG45" s="237">
        <f>'步驟1. 先填【114-1申請總表】第8列之B欄至CN欄'!BG45</f>
        <v>0</v>
      </c>
      <c r="BH45" s="237">
        <f>'步驟1. 先填【114-1申請總表】第8列之B欄至CN欄'!BH45</f>
        <v>0</v>
      </c>
      <c r="BI45" s="237">
        <f>'步驟1. 先填【114-1申請總表】第8列之B欄至CN欄'!BI45</f>
        <v>0</v>
      </c>
      <c r="BJ45" s="237">
        <f>'步驟1. 先填【114-1申請總表】第8列之B欄至CN欄'!BJ45</f>
        <v>0</v>
      </c>
      <c r="BK45" s="237">
        <f>'步驟1. 先填【114-1申請總表】第8列之B欄至CN欄'!BK45</f>
        <v>0</v>
      </c>
      <c r="BL45" s="237">
        <f>'步驟1. 先填【114-1申請總表】第8列之B欄至CN欄'!BL45</f>
        <v>0</v>
      </c>
      <c r="BM45" s="237">
        <f>'步驟1. 先填【114-1申請總表】第8列之B欄至CN欄'!BM45</f>
        <v>0</v>
      </c>
      <c r="BN45" s="237">
        <f>'步驟1. 先填【114-1申請總表】第8列之B欄至CN欄'!BN45</f>
        <v>0</v>
      </c>
      <c r="BO45" s="237">
        <f>'步驟1. 先填【114-1申請總表】第8列之B欄至CN欄'!BO45</f>
        <v>0</v>
      </c>
      <c r="BP45" s="237">
        <f>'步驟1. 先填【114-1申請總表】第8列之B欄至CN欄'!BP45</f>
        <v>0</v>
      </c>
      <c r="BQ45" s="237">
        <f>'步驟1. 先填【114-1申請總表】第8列之B欄至CN欄'!BQ45</f>
        <v>0</v>
      </c>
      <c r="BR45" s="237">
        <f>'步驟1. 先填【114-1申請總表】第8列之B欄至CN欄'!BR45</f>
        <v>0</v>
      </c>
      <c r="BS45" s="237">
        <f>'步驟1. 先填【114-1申請總表】第8列之B欄至CN欄'!BS45</f>
        <v>0</v>
      </c>
      <c r="BT45" s="237">
        <f>'步驟1. 先填【114-1申請總表】第8列之B欄至CN欄'!BT45</f>
        <v>0</v>
      </c>
      <c r="BU45" s="237">
        <f>'步驟1. 先填【114-1申請總表】第8列之B欄至CN欄'!BU45</f>
        <v>0</v>
      </c>
      <c r="BV45" s="237">
        <f>'步驟1. 先填【114-1申請總表】第8列之B欄至CN欄'!BV45</f>
        <v>0</v>
      </c>
      <c r="BW45" s="237" t="str">
        <f>'步驟1. 先填【114-1申請總表】第8列之B欄至CN欄'!BW45</f>
        <v xml:space="preserve">學科:
</v>
      </c>
      <c r="BX45" s="237" t="str">
        <f>'步驟1. 先填【114-1申請總表】第8列之B欄至CN欄'!BX45</f>
        <v xml:space="preserve">題型:
</v>
      </c>
      <c r="BY45" s="237">
        <f>'步驟1. 先填【114-1申請總表】第8列之B欄至CN欄'!BY45</f>
        <v>0</v>
      </c>
      <c r="BZ45" s="237" t="str">
        <f>'步驟1. 先填【114-1申請總表】第8列之B欄至CN欄'!BZ45</f>
        <v xml:space="preserve">學科:
</v>
      </c>
      <c r="CA45" s="237" t="str">
        <f>'步驟1. 先填【114-1申請總表】第8列之B欄至CN欄'!CA45</f>
        <v xml:space="preserve">題型:
</v>
      </c>
      <c r="CB45" s="237">
        <f>'步驟1. 先填【114-1申請總表】第8列之B欄至CN欄'!CB45</f>
        <v>0</v>
      </c>
      <c r="CC45" s="237" t="str">
        <f>'步驟1. 先填【114-1申請總表】第8列之B欄至CN欄'!CC45</f>
        <v>有無參加:</v>
      </c>
      <c r="CD45" s="237" t="str">
        <f>'步驟1. 先填【114-1申請總表】第8列之B欄至CN欄'!CD45</f>
        <v xml:space="preserve">社團或活動:
</v>
      </c>
      <c r="CE45" s="237">
        <f>'步驟1. 先填【114-1申請總表】第8列之B欄至CN欄'!CE45</f>
        <v>0</v>
      </c>
      <c r="CF45" s="237">
        <f>'步驟1. 先填【114-1申請總表】第8列之B欄至CN欄'!CF45</f>
        <v>0</v>
      </c>
      <c r="CG45" s="237">
        <f>'步驟1. 先填【114-1申請總表】第8列之B欄至CN欄'!CG45</f>
        <v>0</v>
      </c>
      <c r="CH45" s="237" t="str">
        <f>'步驟1. 先填【114-1申請總表】第8列之B欄至CN欄'!CH45</f>
        <v xml:space="preserve">無達到學習目標之原因:
</v>
      </c>
      <c r="CI45" s="237" t="str">
        <f>'步驟1. 先填【114-1申請總表】第8列之B欄至CN欄'!CI45</f>
        <v xml:space="preserve">改善方法:
</v>
      </c>
      <c r="CJ45" s="237" t="str">
        <f>'步驟1. 先填【114-1申請總表】第8列之B欄至CN欄'!CJ45</f>
        <v xml:space="preserve">最喜歡的課後休閒活動:
</v>
      </c>
      <c r="CK45" s="237" t="str">
        <f>'步驟1. 先填【114-1申請總表】第8列之B欄至CN欄'!CK45</f>
        <v xml:space="preserve">收穫:
</v>
      </c>
      <c r="CL45" s="237">
        <f>'步驟1. 先填【114-1申請總表】第8列之B欄至CN欄'!CL45</f>
        <v>0</v>
      </c>
      <c r="CM45" s="237">
        <f>'步驟1. 先填【114-1申請總表】第8列之B欄至CN欄'!CM45</f>
        <v>0</v>
      </c>
      <c r="CN45" s="237">
        <f>'步驟1. 先填【114-1申請總表】第8列之B欄至CN欄'!CN45</f>
        <v>0</v>
      </c>
      <c r="CO45" s="243">
        <f>'步驟1. 先填【114-1申請總表】第8列之B欄至CN欄'!CO45</f>
        <v>0</v>
      </c>
      <c r="CP45" s="243" t="str">
        <f>'步驟1. 先填【114-1申請總表】第8列之B欄至CN欄'!CP45</f>
        <v>7000021</v>
      </c>
      <c r="CQ45" s="243" t="str">
        <f>'步驟1. 先填【114-1申請總表】第8列之B欄至CN欄'!CQ45</f>
        <v/>
      </c>
      <c r="CR45" s="243" t="str">
        <f>'步驟1. 先填【114-1申請總表】第8列之B欄至CN欄'!CR45</f>
        <v/>
      </c>
      <c r="CS45" s="243">
        <f>'步驟1. 先填【114-1申請總表】第8列之B欄至CN欄'!CS45</f>
        <v>0</v>
      </c>
      <c r="CT45" s="243" t="str">
        <f>'步驟1. 先填【114-1申請總表】第8列之B欄至CN欄'!CT45</f>
        <v/>
      </c>
      <c r="CU45" s="243" t="str">
        <f>'步驟1. 先填【114-1申請總表】第8列之B欄至CN欄'!CU45</f>
        <v/>
      </c>
      <c r="CV45" s="243" t="str">
        <f>'步驟1. 先填【114-1申請總表】第8列之B欄至CN欄'!CV45</f>
        <v/>
      </c>
      <c r="CW45" s="243" t="str">
        <f>'步驟1. 先填【114-1申請總表】第8列之B欄至CN欄'!CW45</f>
        <v/>
      </c>
      <c r="CX45" s="243" t="str">
        <f>'步驟1. 先填【114-1申請總表】第8列之B欄至CN欄'!CX45</f>
        <v/>
      </c>
      <c r="CY45" s="243" t="str">
        <f>'步驟1. 先填【114-1申請總表】第8列之B欄至CN欄'!CY45</f>
        <v/>
      </c>
      <c r="CZ45" s="243" t="str">
        <f>'步驟1. 先填【114-1申請總表】第8列之B欄至CN欄'!CZ45</f>
        <v/>
      </c>
      <c r="DA45" s="243">
        <f>'步驟1. 先填【114-1申請總表】第8列之B欄至CN欄'!DA45</f>
        <v>0</v>
      </c>
      <c r="DB45" s="243">
        <f>'步驟1. 先填【114-1申請總表】第8列之B欄至CN欄'!DB45</f>
        <v>0</v>
      </c>
      <c r="DC45" s="243">
        <f>'步驟1. 先填【114-1申請總表】第8列之B欄至CN欄'!DC45</f>
        <v>0</v>
      </c>
      <c r="DD45" s="243">
        <f>'步驟1. 先填【114-1申請總表】第8列之B欄至CN欄'!DD45</f>
        <v>0</v>
      </c>
      <c r="DE45" s="243">
        <f>'步驟1. 先填【114-1申請總表】第8列之B欄至CN欄'!DE45</f>
        <v>0</v>
      </c>
      <c r="DF45" s="243">
        <f>'步驟1. 先填【114-1申請總表】第8列之B欄至CN欄'!DF45</f>
        <v>1</v>
      </c>
      <c r="DG45" s="243">
        <f>'步驟1. 先填【114-1申請總表】第8列之B欄至CN欄'!DG45</f>
        <v>0</v>
      </c>
      <c r="DH45" s="243">
        <f>'步驟1. 先填【114-1申請總表】第8列之B欄至CN欄'!DH45</f>
        <v>0</v>
      </c>
      <c r="DI45" s="243">
        <f>'步驟1. 先填【114-1申請總表】第8列之B欄至CN欄'!DI45</f>
        <v>0</v>
      </c>
      <c r="DJ45" s="243">
        <f>'步驟1. 先填【114-1申請總表】第8列之B欄至CN欄'!DJ45</f>
        <v>0</v>
      </c>
      <c r="DK45" s="243">
        <f>'步驟1. 先填【114-1申請總表】第8列之B欄至CN欄'!DK45</f>
        <v>0</v>
      </c>
      <c r="DL45" s="243">
        <f>'步驟1. 先填【114-1申請總表】第8列之B欄至CN欄'!DL45</f>
        <v>0</v>
      </c>
      <c r="DM45" s="243">
        <f>'步驟1. 先填【114-1申請總表】第8列之B欄至CN欄'!DM45</f>
        <v>0</v>
      </c>
      <c r="DN45" s="243">
        <f>'步驟1. 先填【114-1申請總表】第8列之B欄至CN欄'!DN45</f>
        <v>0</v>
      </c>
      <c r="DO45" s="266" t="str">
        <f t="shared" si="0"/>
        <v>身份別輸入錯誤</v>
      </c>
      <c r="DP45" s="266" t="str">
        <f t="shared" si="1"/>
        <v>身份別輸入錯誤</v>
      </c>
      <c r="DQ45" s="266" t="str">
        <f t="shared" si="2"/>
        <v>身份別輸入錯誤</v>
      </c>
      <c r="DR45" s="267">
        <v>0</v>
      </c>
      <c r="DS45" s="267"/>
      <c r="DT45" s="267"/>
      <c r="DU45" s="267"/>
      <c r="DV45" s="267"/>
      <c r="DW45" s="267"/>
      <c r="DX45" s="267"/>
      <c r="DY45" s="267"/>
      <c r="DZ45" s="267"/>
      <c r="EA45" s="267"/>
      <c r="EB45" s="267">
        <f t="shared" si="22"/>
        <v>0</v>
      </c>
      <c r="EC45" s="267"/>
      <c r="ED45" s="267"/>
      <c r="EE45" s="267"/>
      <c r="EF45" s="267"/>
      <c r="EG45" s="267"/>
      <c r="EH45" s="267"/>
      <c r="EI45" s="267"/>
      <c r="EJ45" s="267"/>
      <c r="EK45" s="267"/>
      <c r="EL45" s="267"/>
      <c r="EM45" s="267"/>
      <c r="EN45" s="267"/>
      <c r="EO45" s="267"/>
      <c r="EP45" s="267"/>
      <c r="EQ45" s="267"/>
      <c r="ER45" s="267"/>
      <c r="ES45" s="267"/>
      <c r="ET45" s="267"/>
      <c r="EU45" s="258"/>
      <c r="EV45" s="258"/>
      <c r="EW45" s="258"/>
      <c r="EX45" s="257" t="str">
        <f t="shared" si="3"/>
        <v>已提交</v>
      </c>
      <c r="EY45" s="257" t="str">
        <f t="shared" si="4"/>
        <v>已提交</v>
      </c>
      <c r="EZ45" s="257" t="str">
        <f t="shared" si="5"/>
        <v>已提交</v>
      </c>
      <c r="FA45" s="258" t="str">
        <f t="shared" si="6"/>
        <v>已提交</v>
      </c>
      <c r="FB45" s="258" t="str">
        <f t="shared" si="7"/>
        <v>已提交</v>
      </c>
      <c r="FC45" s="258" t="str">
        <f t="shared" si="8"/>
        <v>已提交</v>
      </c>
      <c r="FD45" s="258" t="str">
        <f t="shared" si="9"/>
        <v>已提交</v>
      </c>
      <c r="FE45" s="258" t="str">
        <f t="shared" si="10"/>
        <v>已提交</v>
      </c>
      <c r="FF45" s="258" t="str">
        <f t="shared" si="11"/>
        <v>已提交</v>
      </c>
      <c r="FG45" s="258" t="str">
        <f t="shared" si="12"/>
        <v>已提交</v>
      </c>
      <c r="FH45" s="258" t="str">
        <f t="shared" si="13"/>
        <v>已提交</v>
      </c>
      <c r="FI45" s="257" t="str">
        <f t="shared" si="14"/>
        <v>已提交</v>
      </c>
      <c r="FJ45" s="259" t="str">
        <f t="shared" si="15"/>
        <v>已提交</v>
      </c>
      <c r="FK45" s="258" t="str">
        <f t="shared" si="16"/>
        <v>已提交</v>
      </c>
      <c r="FL45" s="258" t="str">
        <f t="shared" si="17"/>
        <v>已提交</v>
      </c>
      <c r="FM45" s="258" t="str">
        <f t="shared" si="18"/>
        <v>已提交</v>
      </c>
      <c r="FN45" s="258"/>
      <c r="FO45" s="258"/>
      <c r="FP45" s="258"/>
      <c r="FQ45" s="258"/>
      <c r="FR45" s="258"/>
      <c r="FS45" s="258"/>
      <c r="FT45" s="258"/>
      <c r="FU45" s="258"/>
      <c r="FV45" s="258" t="str">
        <f t="shared" si="19"/>
        <v/>
      </c>
      <c r="FW45" s="258" t="str">
        <f t="shared" si="20"/>
        <v/>
      </c>
      <c r="FX45" s="258" t="str">
        <f t="shared" si="21"/>
        <v/>
      </c>
      <c r="FY45" s="258"/>
      <c r="FZ45" s="258"/>
      <c r="GA45" s="258"/>
      <c r="GB45" s="258"/>
      <c r="GC45" s="258"/>
      <c r="GD45" s="258"/>
      <c r="GE45" s="258"/>
      <c r="GF45" s="258"/>
      <c r="GG45" s="258"/>
      <c r="GH45" s="258"/>
      <c r="GI45" s="258"/>
      <c r="GJ45" s="258"/>
      <c r="GK45" s="258"/>
      <c r="GL45" s="258"/>
      <c r="GM45" s="258"/>
      <c r="GN45" s="258"/>
      <c r="GO45" s="258" t="s">
        <v>263</v>
      </c>
      <c r="GP45" s="258"/>
      <c r="GQ45" s="258"/>
      <c r="GR45" s="258"/>
      <c r="GS45" s="258"/>
    </row>
    <row r="46" spans="1:201" s="270" customFormat="1" ht="79.5" customHeight="1">
      <c r="A46" s="286" t="str">
        <f t="shared" si="23"/>
        <v>114學年度第二學期</v>
      </c>
      <c r="B46" s="237">
        <f>'步驟1. 先填【114-1申請總表】第8列之B欄至CN欄'!B46</f>
        <v>0</v>
      </c>
      <c r="C46" s="237">
        <f>'步驟1. 先填【114-1申請總表】第8列之B欄至CN欄'!C46</f>
        <v>0</v>
      </c>
      <c r="D46" s="237" t="str">
        <f>'步驟1. 先填【114-1申請總表】第8列之B欄至CN欄'!D46</f>
        <v>39</v>
      </c>
      <c r="E46" s="237">
        <f>'步驟1. 先填【114-1申請總表】第8列之B欄至CN欄'!E46</f>
        <v>0</v>
      </c>
      <c r="F46" s="237">
        <f>'步驟1. 先填【114-1申請總表】第8列之B欄至CN欄'!F46</f>
        <v>0</v>
      </c>
      <c r="G46" s="237">
        <f>'步驟1. 先填【114-1申請總表】第8列之B欄至CN欄'!G46</f>
        <v>0</v>
      </c>
      <c r="H46" s="237">
        <f>'步驟1. 先填【114-1申請總表】第8列之B欄至CN欄'!H46</f>
        <v>0</v>
      </c>
      <c r="I46" s="237">
        <f>'步驟1. 先填【114-1申請總表】第8列之B欄至CN欄'!I46</f>
        <v>0</v>
      </c>
      <c r="J46" s="237">
        <f>'步驟1. 先填【114-1申請總表】第8列之B欄至CN欄'!J46</f>
        <v>0</v>
      </c>
      <c r="K46" s="237">
        <f>'步驟1. 先填【114-1申請總表】第8列之B欄至CN欄'!K46</f>
        <v>0</v>
      </c>
      <c r="L46" s="237">
        <f>'步驟1. 先填【114-1申請總表】第8列之B欄至CN欄'!L46</f>
        <v>0</v>
      </c>
      <c r="M46" s="237">
        <f>'步驟1. 先填【114-1申請總表】第8列之B欄至CN欄'!M46</f>
        <v>0</v>
      </c>
      <c r="N46" s="237">
        <f>'步驟1. 先填【114-1申請總表】第8列之B欄至CN欄'!N46</f>
        <v>0</v>
      </c>
      <c r="O46" s="237" t="str">
        <f>'步驟1. 先填【114-1申請總表】第8列之B欄至CN欄'!O46</f>
        <v>XX縣XX鄉XX村XX鄰XX路XX號XX樓</v>
      </c>
      <c r="P46" s="237" t="str">
        <f>'步驟1. 先填【114-1申請總表】第8列之B欄至CN欄'!P46</f>
        <v>1.助學獎學金</v>
      </c>
      <c r="Q46" s="237">
        <f>'步驟1. 先填【114-1申請總表】第8列之B欄至CN欄'!Q46</f>
        <v>0</v>
      </c>
      <c r="R46" s="237">
        <f>'步驟1. 先填【114-1申請總表】第8列之B欄至CN欄'!R46</f>
        <v>0</v>
      </c>
      <c r="S46" s="237">
        <f>'步驟1. 先填【114-1申請總表】第8列之B欄至CN欄'!S46</f>
        <v>0</v>
      </c>
      <c r="T46" s="237">
        <f>'步驟1. 先填【114-1申請總表】第8列之B欄至CN欄'!T46</f>
        <v>0</v>
      </c>
      <c r="U46" s="237">
        <f>'步驟1. 先填【114-1申請總表】第8列之B欄至CN欄'!U46</f>
        <v>0</v>
      </c>
      <c r="V46" s="237">
        <f>'步驟1. 先填【114-1申請總表】第8列之B欄至CN欄'!V46</f>
        <v>0</v>
      </c>
      <c r="W46" s="237">
        <f>'步驟1. 先填【114-1申請總表】第8列之B欄至CN欄'!W46</f>
        <v>0</v>
      </c>
      <c r="X46" s="237">
        <f>'步驟1. 先填【114-1申請總表】第8列之B欄至CN欄'!X46</f>
        <v>0</v>
      </c>
      <c r="Y46" s="237">
        <f>'步驟1. 先填【114-1申請總表】第8列之B欄至CN欄'!Y46</f>
        <v>0</v>
      </c>
      <c r="Z46" s="237">
        <f>'步驟1. 先填【114-1申請總表】第8列之B欄至CN欄'!Z46</f>
        <v>0</v>
      </c>
      <c r="AA46" s="237">
        <f>'步驟1. 先填【114-1申請總表】第8列之B欄至CN欄'!AA46</f>
        <v>0</v>
      </c>
      <c r="AB46" s="237">
        <f>'步驟1. 先填【114-1申請總表】第8列之B欄至CN欄'!AB46</f>
        <v>0</v>
      </c>
      <c r="AC46" s="237">
        <f>'步驟1. 先填【114-1申請總表】第8列之B欄至CN欄'!AC46</f>
        <v>0</v>
      </c>
      <c r="AD46" s="237">
        <f>'步驟1. 先填【114-1申請總表】第8列之B欄至CN欄'!AD46</f>
        <v>0</v>
      </c>
      <c r="AE46" s="237">
        <f>'步驟1. 先填【114-1申請總表】第8列之B欄至CN欄'!AE46</f>
        <v>0</v>
      </c>
      <c r="AF46" s="237">
        <f>'步驟1. 先填【114-1申請總表】第8列之B欄至CN欄'!AF46</f>
        <v>0</v>
      </c>
      <c r="AG46" s="237">
        <f>'步驟1. 先填【114-1申請總表】第8列之B欄至CN欄'!AG46</f>
        <v>0</v>
      </c>
      <c r="AH46" s="237">
        <f>'步驟1. 先填【114-1申請總表】第8列之B欄至CN欄'!AH46</f>
        <v>0</v>
      </c>
      <c r="AI46" s="237">
        <f>'步驟1. 先填【114-1申請總表】第8列之B欄至CN欄'!AI46</f>
        <v>0</v>
      </c>
      <c r="AJ46" s="237">
        <f>'步驟1. 先填【114-1申請總表】第8列之B欄至CN欄'!AJ46</f>
        <v>0</v>
      </c>
      <c r="AK46" s="237">
        <f>'步驟1. 先填【114-1申請總表】第8列之B欄至CN欄'!AK46</f>
        <v>0</v>
      </c>
      <c r="AL46" s="237">
        <f>'步驟1. 先填【114-1申請總表】第8列之B欄至CN欄'!AL46</f>
        <v>0</v>
      </c>
      <c r="AM46" s="237">
        <f>'步驟1. 先填【114-1申請總表】第8列之B欄至CN欄'!AM46</f>
        <v>0</v>
      </c>
      <c r="AN46" s="237">
        <f>'步驟1. 先填【114-1申請總表】第8列之B欄至CN欄'!AN46</f>
        <v>0</v>
      </c>
      <c r="AO46" s="237">
        <f>'步驟1. 先填【114-1申請總表】第8列之B欄至CN欄'!AO46</f>
        <v>0</v>
      </c>
      <c r="AP46" s="237">
        <f>'步驟1. 先填【114-1申請總表】第8列之B欄至CN欄'!AP46</f>
        <v>0</v>
      </c>
      <c r="AQ46" s="237">
        <f>'步驟1. 先填【114-1申請總表】第8列之B欄至CN欄'!AQ46</f>
        <v>0</v>
      </c>
      <c r="AR46" s="237">
        <f>'步驟1. 先填【114-1申請總表】第8列之B欄至CN欄'!AR46</f>
        <v>0</v>
      </c>
      <c r="AS46" s="237">
        <f>'步驟1. 先填【114-1申請總表】第8列之B欄至CN欄'!AS46</f>
        <v>0</v>
      </c>
      <c r="AT46" s="237">
        <f>'步驟1. 先填【114-1申請總表】第8列之B欄至CN欄'!AT46</f>
        <v>0</v>
      </c>
      <c r="AU46" s="237">
        <f>'步驟1. 先填【114-1申請總表】第8列之B欄至CN欄'!AU46</f>
        <v>0</v>
      </c>
      <c r="AV46" s="237">
        <f>'步驟1. 先填【114-1申請總表】第8列之B欄至CN欄'!AV46</f>
        <v>0</v>
      </c>
      <c r="AW46" s="237">
        <f>'步驟1. 先填【114-1申請總表】第8列之B欄至CN欄'!AW46</f>
        <v>0</v>
      </c>
      <c r="AX46" s="237">
        <f>'步驟1. 先填【114-1申請總表】第8列之B欄至CN欄'!AX46</f>
        <v>0</v>
      </c>
      <c r="AY46" s="237">
        <f>'步驟1. 先填【114-1申請總表】第8列之B欄至CN欄'!AY46</f>
        <v>0</v>
      </c>
      <c r="AZ46" s="237">
        <f>'步驟1. 先填【114-1申請總表】第8列之B欄至CN欄'!AZ46</f>
        <v>0</v>
      </c>
      <c r="BA46" s="237">
        <f>'步驟1. 先填【114-1申請總表】第8列之B欄至CN欄'!BA46</f>
        <v>0</v>
      </c>
      <c r="BB46" s="237">
        <f>'步驟1. 先填【114-1申請總表】第8列之B欄至CN欄'!BB46</f>
        <v>0</v>
      </c>
      <c r="BC46" s="237">
        <f>'步驟1. 先填【114-1申請總表】第8列之B欄至CN欄'!BC46</f>
        <v>0</v>
      </c>
      <c r="BD46" s="237">
        <f>'步驟1. 先填【114-1申請總表】第8列之B欄至CN欄'!BD46</f>
        <v>0</v>
      </c>
      <c r="BE46" s="237">
        <f>'步驟1. 先填【114-1申請總表】第8列之B欄至CN欄'!BE46</f>
        <v>0</v>
      </c>
      <c r="BF46" s="237">
        <f>'步驟1. 先填【114-1申請總表】第8列之B欄至CN欄'!BF46</f>
        <v>0</v>
      </c>
      <c r="BG46" s="237">
        <f>'步驟1. 先填【114-1申請總表】第8列之B欄至CN欄'!BG46</f>
        <v>0</v>
      </c>
      <c r="BH46" s="237">
        <f>'步驟1. 先填【114-1申請總表】第8列之B欄至CN欄'!BH46</f>
        <v>0</v>
      </c>
      <c r="BI46" s="237">
        <f>'步驟1. 先填【114-1申請總表】第8列之B欄至CN欄'!BI46</f>
        <v>0</v>
      </c>
      <c r="BJ46" s="237">
        <f>'步驟1. 先填【114-1申請總表】第8列之B欄至CN欄'!BJ46</f>
        <v>0</v>
      </c>
      <c r="BK46" s="237">
        <f>'步驟1. 先填【114-1申請總表】第8列之B欄至CN欄'!BK46</f>
        <v>0</v>
      </c>
      <c r="BL46" s="237">
        <f>'步驟1. 先填【114-1申請總表】第8列之B欄至CN欄'!BL46</f>
        <v>0</v>
      </c>
      <c r="BM46" s="237">
        <f>'步驟1. 先填【114-1申請總表】第8列之B欄至CN欄'!BM46</f>
        <v>0</v>
      </c>
      <c r="BN46" s="237">
        <f>'步驟1. 先填【114-1申請總表】第8列之B欄至CN欄'!BN46</f>
        <v>0</v>
      </c>
      <c r="BO46" s="237">
        <f>'步驟1. 先填【114-1申請總表】第8列之B欄至CN欄'!BO46</f>
        <v>0</v>
      </c>
      <c r="BP46" s="237">
        <f>'步驟1. 先填【114-1申請總表】第8列之B欄至CN欄'!BP46</f>
        <v>0</v>
      </c>
      <c r="BQ46" s="237">
        <f>'步驟1. 先填【114-1申請總表】第8列之B欄至CN欄'!BQ46</f>
        <v>0</v>
      </c>
      <c r="BR46" s="237">
        <f>'步驟1. 先填【114-1申請總表】第8列之B欄至CN欄'!BR46</f>
        <v>0</v>
      </c>
      <c r="BS46" s="237">
        <f>'步驟1. 先填【114-1申請總表】第8列之B欄至CN欄'!BS46</f>
        <v>0</v>
      </c>
      <c r="BT46" s="237">
        <f>'步驟1. 先填【114-1申請總表】第8列之B欄至CN欄'!BT46</f>
        <v>0</v>
      </c>
      <c r="BU46" s="237">
        <f>'步驟1. 先填【114-1申請總表】第8列之B欄至CN欄'!BU46</f>
        <v>0</v>
      </c>
      <c r="BV46" s="237">
        <f>'步驟1. 先填【114-1申請總表】第8列之B欄至CN欄'!BV46</f>
        <v>0</v>
      </c>
      <c r="BW46" s="237" t="str">
        <f>'步驟1. 先填【114-1申請總表】第8列之B欄至CN欄'!BW46</f>
        <v xml:space="preserve">學科:
</v>
      </c>
      <c r="BX46" s="237" t="str">
        <f>'步驟1. 先填【114-1申請總表】第8列之B欄至CN欄'!BX46</f>
        <v xml:space="preserve">題型:
</v>
      </c>
      <c r="BY46" s="237">
        <f>'步驟1. 先填【114-1申請總表】第8列之B欄至CN欄'!BY46</f>
        <v>0</v>
      </c>
      <c r="BZ46" s="237" t="str">
        <f>'步驟1. 先填【114-1申請總表】第8列之B欄至CN欄'!BZ46</f>
        <v xml:space="preserve">學科:
</v>
      </c>
      <c r="CA46" s="237" t="str">
        <f>'步驟1. 先填【114-1申請總表】第8列之B欄至CN欄'!CA46</f>
        <v xml:space="preserve">題型:
</v>
      </c>
      <c r="CB46" s="237">
        <f>'步驟1. 先填【114-1申請總表】第8列之B欄至CN欄'!CB46</f>
        <v>0</v>
      </c>
      <c r="CC46" s="237" t="str">
        <f>'步驟1. 先填【114-1申請總表】第8列之B欄至CN欄'!CC46</f>
        <v>有無參加:</v>
      </c>
      <c r="CD46" s="237" t="str">
        <f>'步驟1. 先填【114-1申請總表】第8列之B欄至CN欄'!CD46</f>
        <v xml:space="preserve">社團或活動:
</v>
      </c>
      <c r="CE46" s="237">
        <f>'步驟1. 先填【114-1申請總表】第8列之B欄至CN欄'!CE46</f>
        <v>0</v>
      </c>
      <c r="CF46" s="237">
        <f>'步驟1. 先填【114-1申請總表】第8列之B欄至CN欄'!CF46</f>
        <v>0</v>
      </c>
      <c r="CG46" s="237">
        <f>'步驟1. 先填【114-1申請總表】第8列之B欄至CN欄'!CG46</f>
        <v>0</v>
      </c>
      <c r="CH46" s="237" t="str">
        <f>'步驟1. 先填【114-1申請總表】第8列之B欄至CN欄'!CH46</f>
        <v xml:space="preserve">無達到學習目標之原因:
</v>
      </c>
      <c r="CI46" s="237" t="str">
        <f>'步驟1. 先填【114-1申請總表】第8列之B欄至CN欄'!CI46</f>
        <v xml:space="preserve">改善方法:
</v>
      </c>
      <c r="CJ46" s="237" t="str">
        <f>'步驟1. 先填【114-1申請總表】第8列之B欄至CN欄'!CJ46</f>
        <v xml:space="preserve">最喜歡的課後休閒活動:
</v>
      </c>
      <c r="CK46" s="237" t="str">
        <f>'步驟1. 先填【114-1申請總表】第8列之B欄至CN欄'!CK46</f>
        <v xml:space="preserve">收穫:
</v>
      </c>
      <c r="CL46" s="237">
        <f>'步驟1. 先填【114-1申請總表】第8列之B欄至CN欄'!CL46</f>
        <v>0</v>
      </c>
      <c r="CM46" s="237">
        <f>'步驟1. 先填【114-1申請總表】第8列之B欄至CN欄'!CM46</f>
        <v>0</v>
      </c>
      <c r="CN46" s="237">
        <f>'步驟1. 先填【114-1申請總表】第8列之B欄至CN欄'!CN46</f>
        <v>0</v>
      </c>
      <c r="CO46" s="243">
        <f>'步驟1. 先填【114-1申請總表】第8列之B欄至CN欄'!CO46</f>
        <v>0</v>
      </c>
      <c r="CP46" s="243" t="str">
        <f>'步驟1. 先填【114-1申請總表】第8列之B欄至CN欄'!CP46</f>
        <v>7000021</v>
      </c>
      <c r="CQ46" s="243" t="str">
        <f>'步驟1. 先填【114-1申請總表】第8列之B欄至CN欄'!CQ46</f>
        <v/>
      </c>
      <c r="CR46" s="243" t="str">
        <f>'步驟1. 先填【114-1申請總表】第8列之B欄至CN欄'!CR46</f>
        <v/>
      </c>
      <c r="CS46" s="243">
        <f>'步驟1. 先填【114-1申請總表】第8列之B欄至CN欄'!CS46</f>
        <v>0</v>
      </c>
      <c r="CT46" s="243" t="str">
        <f>'步驟1. 先填【114-1申請總表】第8列之B欄至CN欄'!CT46</f>
        <v/>
      </c>
      <c r="CU46" s="243" t="str">
        <f>'步驟1. 先填【114-1申請總表】第8列之B欄至CN欄'!CU46</f>
        <v/>
      </c>
      <c r="CV46" s="243" t="str">
        <f>'步驟1. 先填【114-1申請總表】第8列之B欄至CN欄'!CV46</f>
        <v/>
      </c>
      <c r="CW46" s="243" t="str">
        <f>'步驟1. 先填【114-1申請總表】第8列之B欄至CN欄'!CW46</f>
        <v/>
      </c>
      <c r="CX46" s="243" t="str">
        <f>'步驟1. 先填【114-1申請總表】第8列之B欄至CN欄'!CX46</f>
        <v/>
      </c>
      <c r="CY46" s="243" t="str">
        <f>'步驟1. 先填【114-1申請總表】第8列之B欄至CN欄'!CY46</f>
        <v/>
      </c>
      <c r="CZ46" s="243" t="str">
        <f>'步驟1. 先填【114-1申請總表】第8列之B欄至CN欄'!CZ46</f>
        <v/>
      </c>
      <c r="DA46" s="243">
        <f>'步驟1. 先填【114-1申請總表】第8列之B欄至CN欄'!DA46</f>
        <v>0</v>
      </c>
      <c r="DB46" s="243">
        <f>'步驟1. 先填【114-1申請總表】第8列之B欄至CN欄'!DB46</f>
        <v>0</v>
      </c>
      <c r="DC46" s="243">
        <f>'步驟1. 先填【114-1申請總表】第8列之B欄至CN欄'!DC46</f>
        <v>0</v>
      </c>
      <c r="DD46" s="243">
        <f>'步驟1. 先填【114-1申請總表】第8列之B欄至CN欄'!DD46</f>
        <v>0</v>
      </c>
      <c r="DE46" s="243">
        <f>'步驟1. 先填【114-1申請總表】第8列之B欄至CN欄'!DE46</f>
        <v>0</v>
      </c>
      <c r="DF46" s="243">
        <f>'步驟1. 先填【114-1申請總表】第8列之B欄至CN欄'!DF46</f>
        <v>1</v>
      </c>
      <c r="DG46" s="243">
        <f>'步驟1. 先填【114-1申請總表】第8列之B欄至CN欄'!DG46</f>
        <v>0</v>
      </c>
      <c r="DH46" s="243">
        <f>'步驟1. 先填【114-1申請總表】第8列之B欄至CN欄'!DH46</f>
        <v>0</v>
      </c>
      <c r="DI46" s="243">
        <f>'步驟1. 先填【114-1申請總表】第8列之B欄至CN欄'!DI46</f>
        <v>0</v>
      </c>
      <c r="DJ46" s="243">
        <f>'步驟1. 先填【114-1申請總表】第8列之B欄至CN欄'!DJ46</f>
        <v>0</v>
      </c>
      <c r="DK46" s="243">
        <f>'步驟1. 先填【114-1申請總表】第8列之B欄至CN欄'!DK46</f>
        <v>0</v>
      </c>
      <c r="DL46" s="243">
        <f>'步驟1. 先填【114-1申請總表】第8列之B欄至CN欄'!DL46</f>
        <v>0</v>
      </c>
      <c r="DM46" s="243">
        <f>'步驟1. 先填【114-1申請總表】第8列之B欄至CN欄'!DM46</f>
        <v>0</v>
      </c>
      <c r="DN46" s="243">
        <f>'步驟1. 先填【114-1申請總表】第8列之B欄至CN欄'!DN46</f>
        <v>0</v>
      </c>
      <c r="DO46" s="266" t="str">
        <f t="shared" si="0"/>
        <v>身份別輸入錯誤</v>
      </c>
      <c r="DP46" s="266" t="str">
        <f t="shared" si="1"/>
        <v>身份別輸入錯誤</v>
      </c>
      <c r="DQ46" s="266" t="str">
        <f t="shared" si="2"/>
        <v>身份別輸入錯誤</v>
      </c>
      <c r="DR46" s="267">
        <v>0</v>
      </c>
      <c r="DS46" s="267"/>
      <c r="DT46" s="267"/>
      <c r="DU46" s="267"/>
      <c r="DV46" s="267"/>
      <c r="DW46" s="267"/>
      <c r="DX46" s="267"/>
      <c r="DY46" s="267"/>
      <c r="DZ46" s="267"/>
      <c r="EA46" s="267"/>
      <c r="EB46" s="267">
        <f t="shared" si="22"/>
        <v>0</v>
      </c>
      <c r="EC46" s="267"/>
      <c r="ED46" s="267"/>
      <c r="EE46" s="267"/>
      <c r="EF46" s="267"/>
      <c r="EG46" s="267"/>
      <c r="EH46" s="267"/>
      <c r="EI46" s="267"/>
      <c r="EJ46" s="267"/>
      <c r="EK46" s="267"/>
      <c r="EL46" s="267"/>
      <c r="EM46" s="267"/>
      <c r="EN46" s="267"/>
      <c r="EO46" s="267"/>
      <c r="EP46" s="267"/>
      <c r="EQ46" s="267"/>
      <c r="ER46" s="267"/>
      <c r="ES46" s="267"/>
      <c r="ET46" s="267"/>
      <c r="EU46" s="258"/>
      <c r="EV46" s="258"/>
      <c r="EW46" s="258"/>
      <c r="EX46" s="257" t="str">
        <f t="shared" si="3"/>
        <v>已提交</v>
      </c>
      <c r="EY46" s="257" t="str">
        <f t="shared" si="4"/>
        <v>已提交</v>
      </c>
      <c r="EZ46" s="257" t="str">
        <f t="shared" si="5"/>
        <v>已提交</v>
      </c>
      <c r="FA46" s="258" t="str">
        <f t="shared" si="6"/>
        <v>已提交</v>
      </c>
      <c r="FB46" s="258" t="str">
        <f t="shared" si="7"/>
        <v>已提交</v>
      </c>
      <c r="FC46" s="258" t="str">
        <f t="shared" si="8"/>
        <v>已提交</v>
      </c>
      <c r="FD46" s="258" t="str">
        <f t="shared" si="9"/>
        <v>已提交</v>
      </c>
      <c r="FE46" s="258" t="str">
        <f t="shared" si="10"/>
        <v>已提交</v>
      </c>
      <c r="FF46" s="258" t="str">
        <f t="shared" si="11"/>
        <v>已提交</v>
      </c>
      <c r="FG46" s="258" t="str">
        <f t="shared" si="12"/>
        <v>已提交</v>
      </c>
      <c r="FH46" s="258" t="str">
        <f t="shared" si="13"/>
        <v>已提交</v>
      </c>
      <c r="FI46" s="257" t="str">
        <f t="shared" si="14"/>
        <v>已提交</v>
      </c>
      <c r="FJ46" s="259" t="str">
        <f t="shared" si="15"/>
        <v>已提交</v>
      </c>
      <c r="FK46" s="258" t="str">
        <f t="shared" si="16"/>
        <v>已提交</v>
      </c>
      <c r="FL46" s="258" t="str">
        <f t="shared" si="17"/>
        <v>已提交</v>
      </c>
      <c r="FM46" s="258" t="str">
        <f t="shared" si="18"/>
        <v>已提交</v>
      </c>
      <c r="FN46" s="258"/>
      <c r="FO46" s="258"/>
      <c r="FP46" s="258"/>
      <c r="FQ46" s="258"/>
      <c r="FR46" s="258"/>
      <c r="FS46" s="258"/>
      <c r="FT46" s="258"/>
      <c r="FU46" s="258"/>
      <c r="FV46" s="258" t="str">
        <f t="shared" si="19"/>
        <v/>
      </c>
      <c r="FW46" s="258" t="str">
        <f t="shared" si="20"/>
        <v/>
      </c>
      <c r="FX46" s="258" t="str">
        <f t="shared" si="21"/>
        <v/>
      </c>
      <c r="FY46" s="258"/>
      <c r="FZ46" s="258"/>
      <c r="GA46" s="258"/>
      <c r="GB46" s="258"/>
      <c r="GC46" s="258"/>
      <c r="GD46" s="258"/>
      <c r="GE46" s="258"/>
      <c r="GF46" s="258"/>
      <c r="GG46" s="258"/>
      <c r="GH46" s="258"/>
      <c r="GI46" s="258"/>
      <c r="GJ46" s="258"/>
      <c r="GK46" s="258"/>
      <c r="GL46" s="258"/>
      <c r="GM46" s="258"/>
      <c r="GN46" s="258"/>
      <c r="GO46" s="258" t="s">
        <v>263</v>
      </c>
      <c r="GP46" s="258"/>
      <c r="GQ46" s="258"/>
      <c r="GR46" s="258"/>
      <c r="GS46" s="258"/>
    </row>
    <row r="47" spans="1:201" s="270" customFormat="1" ht="79.5" customHeight="1">
      <c r="A47" s="286" t="str">
        <f t="shared" si="23"/>
        <v>114學年度第二學期</v>
      </c>
      <c r="B47" s="237">
        <f>'步驟1. 先填【114-1申請總表】第8列之B欄至CN欄'!B47</f>
        <v>0</v>
      </c>
      <c r="C47" s="237">
        <f>'步驟1. 先填【114-1申請總表】第8列之B欄至CN欄'!C47</f>
        <v>0</v>
      </c>
      <c r="D47" s="237" t="str">
        <f>'步驟1. 先填【114-1申請總表】第8列之B欄至CN欄'!D47</f>
        <v>40</v>
      </c>
      <c r="E47" s="237">
        <f>'步驟1. 先填【114-1申請總表】第8列之B欄至CN欄'!E47</f>
        <v>0</v>
      </c>
      <c r="F47" s="237">
        <f>'步驟1. 先填【114-1申請總表】第8列之B欄至CN欄'!F47</f>
        <v>0</v>
      </c>
      <c r="G47" s="237">
        <f>'步驟1. 先填【114-1申請總表】第8列之B欄至CN欄'!G47</f>
        <v>0</v>
      </c>
      <c r="H47" s="237">
        <f>'步驟1. 先填【114-1申請總表】第8列之B欄至CN欄'!H47</f>
        <v>0</v>
      </c>
      <c r="I47" s="237">
        <f>'步驟1. 先填【114-1申請總表】第8列之B欄至CN欄'!I47</f>
        <v>0</v>
      </c>
      <c r="J47" s="237">
        <f>'步驟1. 先填【114-1申請總表】第8列之B欄至CN欄'!J47</f>
        <v>0</v>
      </c>
      <c r="K47" s="237">
        <f>'步驟1. 先填【114-1申請總表】第8列之B欄至CN欄'!K47</f>
        <v>0</v>
      </c>
      <c r="L47" s="237">
        <f>'步驟1. 先填【114-1申請總表】第8列之B欄至CN欄'!L47</f>
        <v>0</v>
      </c>
      <c r="M47" s="237">
        <f>'步驟1. 先填【114-1申請總表】第8列之B欄至CN欄'!M47</f>
        <v>0</v>
      </c>
      <c r="N47" s="237">
        <f>'步驟1. 先填【114-1申請總表】第8列之B欄至CN欄'!N47</f>
        <v>0</v>
      </c>
      <c r="O47" s="237" t="str">
        <f>'步驟1. 先填【114-1申請總表】第8列之B欄至CN欄'!O47</f>
        <v>XX縣XX鄉XX村XX鄰XX路XX號XX樓</v>
      </c>
      <c r="P47" s="237" t="str">
        <f>'步驟1. 先填【114-1申請總表】第8列之B欄至CN欄'!P47</f>
        <v>1.助學獎學金</v>
      </c>
      <c r="Q47" s="237">
        <f>'步驟1. 先填【114-1申請總表】第8列之B欄至CN欄'!Q47</f>
        <v>0</v>
      </c>
      <c r="R47" s="237">
        <f>'步驟1. 先填【114-1申請總表】第8列之B欄至CN欄'!R47</f>
        <v>0</v>
      </c>
      <c r="S47" s="237">
        <f>'步驟1. 先填【114-1申請總表】第8列之B欄至CN欄'!S47</f>
        <v>0</v>
      </c>
      <c r="T47" s="237">
        <f>'步驟1. 先填【114-1申請總表】第8列之B欄至CN欄'!T47</f>
        <v>0</v>
      </c>
      <c r="U47" s="237">
        <f>'步驟1. 先填【114-1申請總表】第8列之B欄至CN欄'!U47</f>
        <v>0</v>
      </c>
      <c r="V47" s="237">
        <f>'步驟1. 先填【114-1申請總表】第8列之B欄至CN欄'!V47</f>
        <v>0</v>
      </c>
      <c r="W47" s="237">
        <f>'步驟1. 先填【114-1申請總表】第8列之B欄至CN欄'!W47</f>
        <v>0</v>
      </c>
      <c r="X47" s="237">
        <f>'步驟1. 先填【114-1申請總表】第8列之B欄至CN欄'!X47</f>
        <v>0</v>
      </c>
      <c r="Y47" s="237">
        <f>'步驟1. 先填【114-1申請總表】第8列之B欄至CN欄'!Y47</f>
        <v>0</v>
      </c>
      <c r="Z47" s="237">
        <f>'步驟1. 先填【114-1申請總表】第8列之B欄至CN欄'!Z47</f>
        <v>0</v>
      </c>
      <c r="AA47" s="237">
        <f>'步驟1. 先填【114-1申請總表】第8列之B欄至CN欄'!AA47</f>
        <v>0</v>
      </c>
      <c r="AB47" s="237">
        <f>'步驟1. 先填【114-1申請總表】第8列之B欄至CN欄'!AB47</f>
        <v>0</v>
      </c>
      <c r="AC47" s="237">
        <f>'步驟1. 先填【114-1申請總表】第8列之B欄至CN欄'!AC47</f>
        <v>0</v>
      </c>
      <c r="AD47" s="237">
        <f>'步驟1. 先填【114-1申請總表】第8列之B欄至CN欄'!AD47</f>
        <v>0</v>
      </c>
      <c r="AE47" s="237">
        <f>'步驟1. 先填【114-1申請總表】第8列之B欄至CN欄'!AE47</f>
        <v>0</v>
      </c>
      <c r="AF47" s="237">
        <f>'步驟1. 先填【114-1申請總表】第8列之B欄至CN欄'!AF47</f>
        <v>0</v>
      </c>
      <c r="AG47" s="237">
        <f>'步驟1. 先填【114-1申請總表】第8列之B欄至CN欄'!AG47</f>
        <v>0</v>
      </c>
      <c r="AH47" s="237">
        <f>'步驟1. 先填【114-1申請總表】第8列之B欄至CN欄'!AH47</f>
        <v>0</v>
      </c>
      <c r="AI47" s="237">
        <f>'步驟1. 先填【114-1申請總表】第8列之B欄至CN欄'!AI47</f>
        <v>0</v>
      </c>
      <c r="AJ47" s="237">
        <f>'步驟1. 先填【114-1申請總表】第8列之B欄至CN欄'!AJ47</f>
        <v>0</v>
      </c>
      <c r="AK47" s="237">
        <f>'步驟1. 先填【114-1申請總表】第8列之B欄至CN欄'!AK47</f>
        <v>0</v>
      </c>
      <c r="AL47" s="237">
        <f>'步驟1. 先填【114-1申請總表】第8列之B欄至CN欄'!AL47</f>
        <v>0</v>
      </c>
      <c r="AM47" s="237">
        <f>'步驟1. 先填【114-1申請總表】第8列之B欄至CN欄'!AM47</f>
        <v>0</v>
      </c>
      <c r="AN47" s="237">
        <f>'步驟1. 先填【114-1申請總表】第8列之B欄至CN欄'!AN47</f>
        <v>0</v>
      </c>
      <c r="AO47" s="237">
        <f>'步驟1. 先填【114-1申請總表】第8列之B欄至CN欄'!AO47</f>
        <v>0</v>
      </c>
      <c r="AP47" s="237">
        <f>'步驟1. 先填【114-1申請總表】第8列之B欄至CN欄'!AP47</f>
        <v>0</v>
      </c>
      <c r="AQ47" s="237">
        <f>'步驟1. 先填【114-1申請總表】第8列之B欄至CN欄'!AQ47</f>
        <v>0</v>
      </c>
      <c r="AR47" s="237">
        <f>'步驟1. 先填【114-1申請總表】第8列之B欄至CN欄'!AR47</f>
        <v>0</v>
      </c>
      <c r="AS47" s="237">
        <f>'步驟1. 先填【114-1申請總表】第8列之B欄至CN欄'!AS47</f>
        <v>0</v>
      </c>
      <c r="AT47" s="237">
        <f>'步驟1. 先填【114-1申請總表】第8列之B欄至CN欄'!AT47</f>
        <v>0</v>
      </c>
      <c r="AU47" s="237">
        <f>'步驟1. 先填【114-1申請總表】第8列之B欄至CN欄'!AU47</f>
        <v>0</v>
      </c>
      <c r="AV47" s="237">
        <f>'步驟1. 先填【114-1申請總表】第8列之B欄至CN欄'!AV47</f>
        <v>0</v>
      </c>
      <c r="AW47" s="237">
        <f>'步驟1. 先填【114-1申請總表】第8列之B欄至CN欄'!AW47</f>
        <v>0</v>
      </c>
      <c r="AX47" s="237">
        <f>'步驟1. 先填【114-1申請總表】第8列之B欄至CN欄'!AX47</f>
        <v>0</v>
      </c>
      <c r="AY47" s="237">
        <f>'步驟1. 先填【114-1申請總表】第8列之B欄至CN欄'!AY47</f>
        <v>0</v>
      </c>
      <c r="AZ47" s="237">
        <f>'步驟1. 先填【114-1申請總表】第8列之B欄至CN欄'!AZ47</f>
        <v>0</v>
      </c>
      <c r="BA47" s="237">
        <f>'步驟1. 先填【114-1申請總表】第8列之B欄至CN欄'!BA47</f>
        <v>0</v>
      </c>
      <c r="BB47" s="237">
        <f>'步驟1. 先填【114-1申請總表】第8列之B欄至CN欄'!BB47</f>
        <v>0</v>
      </c>
      <c r="BC47" s="237">
        <f>'步驟1. 先填【114-1申請總表】第8列之B欄至CN欄'!BC47</f>
        <v>0</v>
      </c>
      <c r="BD47" s="237">
        <f>'步驟1. 先填【114-1申請總表】第8列之B欄至CN欄'!BD47</f>
        <v>0</v>
      </c>
      <c r="BE47" s="237">
        <f>'步驟1. 先填【114-1申請總表】第8列之B欄至CN欄'!BE47</f>
        <v>0</v>
      </c>
      <c r="BF47" s="237">
        <f>'步驟1. 先填【114-1申請總表】第8列之B欄至CN欄'!BF47</f>
        <v>0</v>
      </c>
      <c r="BG47" s="237">
        <f>'步驟1. 先填【114-1申請總表】第8列之B欄至CN欄'!BG47</f>
        <v>0</v>
      </c>
      <c r="BH47" s="237">
        <f>'步驟1. 先填【114-1申請總表】第8列之B欄至CN欄'!BH47</f>
        <v>0</v>
      </c>
      <c r="BI47" s="237">
        <f>'步驟1. 先填【114-1申請總表】第8列之B欄至CN欄'!BI47</f>
        <v>0</v>
      </c>
      <c r="BJ47" s="237">
        <f>'步驟1. 先填【114-1申請總表】第8列之B欄至CN欄'!BJ47</f>
        <v>0</v>
      </c>
      <c r="BK47" s="237">
        <f>'步驟1. 先填【114-1申請總表】第8列之B欄至CN欄'!BK47</f>
        <v>0</v>
      </c>
      <c r="BL47" s="237">
        <f>'步驟1. 先填【114-1申請總表】第8列之B欄至CN欄'!BL47</f>
        <v>0</v>
      </c>
      <c r="BM47" s="237">
        <f>'步驟1. 先填【114-1申請總表】第8列之B欄至CN欄'!BM47</f>
        <v>0</v>
      </c>
      <c r="BN47" s="237">
        <f>'步驟1. 先填【114-1申請總表】第8列之B欄至CN欄'!BN47</f>
        <v>0</v>
      </c>
      <c r="BO47" s="237">
        <f>'步驟1. 先填【114-1申請總表】第8列之B欄至CN欄'!BO47</f>
        <v>0</v>
      </c>
      <c r="BP47" s="237">
        <f>'步驟1. 先填【114-1申請總表】第8列之B欄至CN欄'!BP47</f>
        <v>0</v>
      </c>
      <c r="BQ47" s="237">
        <f>'步驟1. 先填【114-1申請總表】第8列之B欄至CN欄'!BQ47</f>
        <v>0</v>
      </c>
      <c r="BR47" s="237">
        <f>'步驟1. 先填【114-1申請總表】第8列之B欄至CN欄'!BR47</f>
        <v>0</v>
      </c>
      <c r="BS47" s="237">
        <f>'步驟1. 先填【114-1申請總表】第8列之B欄至CN欄'!BS47</f>
        <v>0</v>
      </c>
      <c r="BT47" s="237">
        <f>'步驟1. 先填【114-1申請總表】第8列之B欄至CN欄'!BT47</f>
        <v>0</v>
      </c>
      <c r="BU47" s="237">
        <f>'步驟1. 先填【114-1申請總表】第8列之B欄至CN欄'!BU47</f>
        <v>0</v>
      </c>
      <c r="BV47" s="237">
        <f>'步驟1. 先填【114-1申請總表】第8列之B欄至CN欄'!BV47</f>
        <v>0</v>
      </c>
      <c r="BW47" s="237" t="str">
        <f>'步驟1. 先填【114-1申請總表】第8列之B欄至CN欄'!BW47</f>
        <v xml:space="preserve">學科:
</v>
      </c>
      <c r="BX47" s="237" t="str">
        <f>'步驟1. 先填【114-1申請總表】第8列之B欄至CN欄'!BX47</f>
        <v xml:space="preserve">題型:
</v>
      </c>
      <c r="BY47" s="237">
        <f>'步驟1. 先填【114-1申請總表】第8列之B欄至CN欄'!BY47</f>
        <v>0</v>
      </c>
      <c r="BZ47" s="237" t="str">
        <f>'步驟1. 先填【114-1申請總表】第8列之B欄至CN欄'!BZ47</f>
        <v xml:space="preserve">學科:
</v>
      </c>
      <c r="CA47" s="237" t="str">
        <f>'步驟1. 先填【114-1申請總表】第8列之B欄至CN欄'!CA47</f>
        <v xml:space="preserve">題型:
</v>
      </c>
      <c r="CB47" s="237">
        <f>'步驟1. 先填【114-1申請總表】第8列之B欄至CN欄'!CB47</f>
        <v>0</v>
      </c>
      <c r="CC47" s="237" t="str">
        <f>'步驟1. 先填【114-1申請總表】第8列之B欄至CN欄'!CC47</f>
        <v>有無參加:</v>
      </c>
      <c r="CD47" s="237" t="str">
        <f>'步驟1. 先填【114-1申請總表】第8列之B欄至CN欄'!CD47</f>
        <v xml:space="preserve">社團或活動:
</v>
      </c>
      <c r="CE47" s="237">
        <f>'步驟1. 先填【114-1申請總表】第8列之B欄至CN欄'!CE47</f>
        <v>0</v>
      </c>
      <c r="CF47" s="237">
        <f>'步驟1. 先填【114-1申請總表】第8列之B欄至CN欄'!CF47</f>
        <v>0</v>
      </c>
      <c r="CG47" s="237">
        <f>'步驟1. 先填【114-1申請總表】第8列之B欄至CN欄'!CG47</f>
        <v>0</v>
      </c>
      <c r="CH47" s="237" t="str">
        <f>'步驟1. 先填【114-1申請總表】第8列之B欄至CN欄'!CH47</f>
        <v xml:space="preserve">無達到學習目標之原因:
</v>
      </c>
      <c r="CI47" s="237" t="str">
        <f>'步驟1. 先填【114-1申請總表】第8列之B欄至CN欄'!CI47</f>
        <v xml:space="preserve">改善方法:
</v>
      </c>
      <c r="CJ47" s="237" t="str">
        <f>'步驟1. 先填【114-1申請總表】第8列之B欄至CN欄'!CJ47</f>
        <v xml:space="preserve">最喜歡的課後休閒活動:
</v>
      </c>
      <c r="CK47" s="237" t="str">
        <f>'步驟1. 先填【114-1申請總表】第8列之B欄至CN欄'!CK47</f>
        <v xml:space="preserve">收穫:
</v>
      </c>
      <c r="CL47" s="237">
        <f>'步驟1. 先填【114-1申請總表】第8列之B欄至CN欄'!CL47</f>
        <v>0</v>
      </c>
      <c r="CM47" s="237">
        <f>'步驟1. 先填【114-1申請總表】第8列之B欄至CN欄'!CM47</f>
        <v>0</v>
      </c>
      <c r="CN47" s="237">
        <f>'步驟1. 先填【114-1申請總表】第8列之B欄至CN欄'!CN47</f>
        <v>0</v>
      </c>
      <c r="CO47" s="243">
        <f>'步驟1. 先填【114-1申請總表】第8列之B欄至CN欄'!CO47</f>
        <v>0</v>
      </c>
      <c r="CP47" s="243" t="str">
        <f>'步驟1. 先填【114-1申請總表】第8列之B欄至CN欄'!CP47</f>
        <v>7000021</v>
      </c>
      <c r="CQ47" s="243" t="str">
        <f>'步驟1. 先填【114-1申請總表】第8列之B欄至CN欄'!CQ47</f>
        <v/>
      </c>
      <c r="CR47" s="243" t="str">
        <f>'步驟1. 先填【114-1申請總表】第8列之B欄至CN欄'!CR47</f>
        <v/>
      </c>
      <c r="CS47" s="243">
        <f>'步驟1. 先填【114-1申請總表】第8列之B欄至CN欄'!CS47</f>
        <v>0</v>
      </c>
      <c r="CT47" s="243" t="str">
        <f>'步驟1. 先填【114-1申請總表】第8列之B欄至CN欄'!CT47</f>
        <v/>
      </c>
      <c r="CU47" s="243" t="str">
        <f>'步驟1. 先填【114-1申請總表】第8列之B欄至CN欄'!CU47</f>
        <v/>
      </c>
      <c r="CV47" s="243" t="str">
        <f>'步驟1. 先填【114-1申請總表】第8列之B欄至CN欄'!CV47</f>
        <v/>
      </c>
      <c r="CW47" s="243" t="str">
        <f>'步驟1. 先填【114-1申請總表】第8列之B欄至CN欄'!CW47</f>
        <v/>
      </c>
      <c r="CX47" s="243" t="str">
        <f>'步驟1. 先填【114-1申請總表】第8列之B欄至CN欄'!CX47</f>
        <v/>
      </c>
      <c r="CY47" s="243" t="str">
        <f>'步驟1. 先填【114-1申請總表】第8列之B欄至CN欄'!CY47</f>
        <v/>
      </c>
      <c r="CZ47" s="243" t="str">
        <f>'步驟1. 先填【114-1申請總表】第8列之B欄至CN欄'!CZ47</f>
        <v/>
      </c>
      <c r="DA47" s="243">
        <f>'步驟1. 先填【114-1申請總表】第8列之B欄至CN欄'!DA47</f>
        <v>0</v>
      </c>
      <c r="DB47" s="243">
        <f>'步驟1. 先填【114-1申請總表】第8列之B欄至CN欄'!DB47</f>
        <v>0</v>
      </c>
      <c r="DC47" s="243">
        <f>'步驟1. 先填【114-1申請總表】第8列之B欄至CN欄'!DC47</f>
        <v>0</v>
      </c>
      <c r="DD47" s="243">
        <f>'步驟1. 先填【114-1申請總表】第8列之B欄至CN欄'!DD47</f>
        <v>0</v>
      </c>
      <c r="DE47" s="243">
        <f>'步驟1. 先填【114-1申請總表】第8列之B欄至CN欄'!DE47</f>
        <v>0</v>
      </c>
      <c r="DF47" s="243">
        <f>'步驟1. 先填【114-1申請總表】第8列之B欄至CN欄'!DF47</f>
        <v>1</v>
      </c>
      <c r="DG47" s="243">
        <f>'步驟1. 先填【114-1申請總表】第8列之B欄至CN欄'!DG47</f>
        <v>0</v>
      </c>
      <c r="DH47" s="243">
        <f>'步驟1. 先填【114-1申請總表】第8列之B欄至CN欄'!DH47</f>
        <v>0</v>
      </c>
      <c r="DI47" s="243">
        <f>'步驟1. 先填【114-1申請總表】第8列之B欄至CN欄'!DI47</f>
        <v>0</v>
      </c>
      <c r="DJ47" s="243">
        <f>'步驟1. 先填【114-1申請總表】第8列之B欄至CN欄'!DJ47</f>
        <v>0</v>
      </c>
      <c r="DK47" s="243">
        <f>'步驟1. 先填【114-1申請總表】第8列之B欄至CN欄'!DK47</f>
        <v>0</v>
      </c>
      <c r="DL47" s="243">
        <f>'步驟1. 先填【114-1申請總表】第8列之B欄至CN欄'!DL47</f>
        <v>0</v>
      </c>
      <c r="DM47" s="243">
        <f>'步驟1. 先填【114-1申請總表】第8列之B欄至CN欄'!DM47</f>
        <v>0</v>
      </c>
      <c r="DN47" s="243">
        <f>'步驟1. 先填【114-1申請總表】第8列之B欄至CN欄'!DN47</f>
        <v>0</v>
      </c>
      <c r="DO47" s="266" t="str">
        <f t="shared" si="0"/>
        <v>身份別輸入錯誤</v>
      </c>
      <c r="DP47" s="266" t="str">
        <f t="shared" si="1"/>
        <v>身份別輸入錯誤</v>
      </c>
      <c r="DQ47" s="266" t="str">
        <f t="shared" si="2"/>
        <v>身份別輸入錯誤</v>
      </c>
      <c r="DR47" s="267">
        <v>0</v>
      </c>
      <c r="DS47" s="267"/>
      <c r="DT47" s="267"/>
      <c r="DU47" s="267"/>
      <c r="DV47" s="267"/>
      <c r="DW47" s="267"/>
      <c r="DX47" s="267"/>
      <c r="DY47" s="267"/>
      <c r="DZ47" s="267"/>
      <c r="EA47" s="267"/>
      <c r="EB47" s="267">
        <f t="shared" si="22"/>
        <v>0</v>
      </c>
      <c r="EC47" s="267"/>
      <c r="ED47" s="267"/>
      <c r="EE47" s="267"/>
      <c r="EF47" s="267"/>
      <c r="EG47" s="267"/>
      <c r="EH47" s="267"/>
      <c r="EI47" s="267"/>
      <c r="EJ47" s="267"/>
      <c r="EK47" s="267"/>
      <c r="EL47" s="267"/>
      <c r="EM47" s="267"/>
      <c r="EN47" s="267"/>
      <c r="EO47" s="267"/>
      <c r="EP47" s="267"/>
      <c r="EQ47" s="267"/>
      <c r="ER47" s="267"/>
      <c r="ES47" s="267"/>
      <c r="ET47" s="267"/>
      <c r="EU47" s="258"/>
      <c r="EV47" s="258"/>
      <c r="EW47" s="258"/>
      <c r="EX47" s="257" t="str">
        <f t="shared" si="3"/>
        <v>已提交</v>
      </c>
      <c r="EY47" s="257" t="str">
        <f t="shared" si="4"/>
        <v>已提交</v>
      </c>
      <c r="EZ47" s="257" t="str">
        <f t="shared" si="5"/>
        <v>已提交</v>
      </c>
      <c r="FA47" s="258" t="str">
        <f t="shared" si="6"/>
        <v>已提交</v>
      </c>
      <c r="FB47" s="258" t="str">
        <f t="shared" si="7"/>
        <v>已提交</v>
      </c>
      <c r="FC47" s="258" t="str">
        <f t="shared" si="8"/>
        <v>已提交</v>
      </c>
      <c r="FD47" s="258" t="str">
        <f t="shared" si="9"/>
        <v>已提交</v>
      </c>
      <c r="FE47" s="258" t="str">
        <f t="shared" si="10"/>
        <v>已提交</v>
      </c>
      <c r="FF47" s="258" t="str">
        <f t="shared" si="11"/>
        <v>已提交</v>
      </c>
      <c r="FG47" s="258" t="str">
        <f t="shared" si="12"/>
        <v>已提交</v>
      </c>
      <c r="FH47" s="258" t="str">
        <f t="shared" si="13"/>
        <v>已提交</v>
      </c>
      <c r="FI47" s="257" t="str">
        <f t="shared" si="14"/>
        <v>已提交</v>
      </c>
      <c r="FJ47" s="259" t="str">
        <f t="shared" si="15"/>
        <v>已提交</v>
      </c>
      <c r="FK47" s="258" t="str">
        <f t="shared" si="16"/>
        <v>已提交</v>
      </c>
      <c r="FL47" s="258" t="str">
        <f t="shared" si="17"/>
        <v>已提交</v>
      </c>
      <c r="FM47" s="258" t="str">
        <f t="shared" si="18"/>
        <v>已提交</v>
      </c>
      <c r="FN47" s="258"/>
      <c r="FO47" s="258"/>
      <c r="FP47" s="258"/>
      <c r="FQ47" s="258"/>
      <c r="FR47" s="258"/>
      <c r="FS47" s="258"/>
      <c r="FT47" s="258"/>
      <c r="FU47" s="258"/>
      <c r="FV47" s="258" t="str">
        <f t="shared" si="19"/>
        <v/>
      </c>
      <c r="FW47" s="258" t="str">
        <f t="shared" si="20"/>
        <v/>
      </c>
      <c r="FX47" s="258" t="str">
        <f t="shared" si="21"/>
        <v/>
      </c>
      <c r="FY47" s="258"/>
      <c r="FZ47" s="258"/>
      <c r="GA47" s="258"/>
      <c r="GB47" s="258"/>
      <c r="GC47" s="258"/>
      <c r="GD47" s="258"/>
      <c r="GE47" s="258"/>
      <c r="GF47" s="258"/>
      <c r="GG47" s="258"/>
      <c r="GH47" s="258"/>
      <c r="GI47" s="258"/>
      <c r="GJ47" s="258"/>
      <c r="GK47" s="258"/>
      <c r="GL47" s="258"/>
      <c r="GM47" s="258"/>
      <c r="GN47" s="258"/>
      <c r="GO47" s="258" t="s">
        <v>263</v>
      </c>
      <c r="GP47" s="258"/>
      <c r="GQ47" s="258"/>
      <c r="GR47" s="258"/>
      <c r="GS47" s="258"/>
    </row>
    <row r="48" spans="1:201" s="270" customFormat="1" ht="79.5" customHeight="1">
      <c r="A48" s="286" t="str">
        <f t="shared" si="23"/>
        <v>114學年度第二學期</v>
      </c>
      <c r="B48" s="237">
        <f>'步驟1. 先填【114-1申請總表】第8列之B欄至CN欄'!B48</f>
        <v>0</v>
      </c>
      <c r="C48" s="237">
        <f>'步驟1. 先填【114-1申請總表】第8列之B欄至CN欄'!C48</f>
        <v>0</v>
      </c>
      <c r="D48" s="237" t="str">
        <f>'步驟1. 先填【114-1申請總表】第8列之B欄至CN欄'!D48</f>
        <v>41</v>
      </c>
      <c r="E48" s="237">
        <f>'步驟1. 先填【114-1申請總表】第8列之B欄至CN欄'!E48</f>
        <v>0</v>
      </c>
      <c r="F48" s="237">
        <f>'步驟1. 先填【114-1申請總表】第8列之B欄至CN欄'!F48</f>
        <v>0</v>
      </c>
      <c r="G48" s="237">
        <f>'步驟1. 先填【114-1申請總表】第8列之B欄至CN欄'!G48</f>
        <v>0</v>
      </c>
      <c r="H48" s="237">
        <f>'步驟1. 先填【114-1申請總表】第8列之B欄至CN欄'!H48</f>
        <v>0</v>
      </c>
      <c r="I48" s="237">
        <f>'步驟1. 先填【114-1申請總表】第8列之B欄至CN欄'!I48</f>
        <v>0</v>
      </c>
      <c r="J48" s="237">
        <f>'步驟1. 先填【114-1申請總表】第8列之B欄至CN欄'!J48</f>
        <v>0</v>
      </c>
      <c r="K48" s="237">
        <f>'步驟1. 先填【114-1申請總表】第8列之B欄至CN欄'!K48</f>
        <v>0</v>
      </c>
      <c r="L48" s="237">
        <f>'步驟1. 先填【114-1申請總表】第8列之B欄至CN欄'!L48</f>
        <v>0</v>
      </c>
      <c r="M48" s="237">
        <f>'步驟1. 先填【114-1申請總表】第8列之B欄至CN欄'!M48</f>
        <v>0</v>
      </c>
      <c r="N48" s="237">
        <f>'步驟1. 先填【114-1申請總表】第8列之B欄至CN欄'!N48</f>
        <v>0</v>
      </c>
      <c r="O48" s="237" t="str">
        <f>'步驟1. 先填【114-1申請總表】第8列之B欄至CN欄'!O48</f>
        <v>XX縣XX鄉XX村XX鄰XX路XX號XX樓</v>
      </c>
      <c r="P48" s="237" t="str">
        <f>'步驟1. 先填【114-1申請總表】第8列之B欄至CN欄'!P48</f>
        <v>1.助學獎學金</v>
      </c>
      <c r="Q48" s="237">
        <f>'步驟1. 先填【114-1申請總表】第8列之B欄至CN欄'!Q48</f>
        <v>0</v>
      </c>
      <c r="R48" s="237">
        <f>'步驟1. 先填【114-1申請總表】第8列之B欄至CN欄'!R48</f>
        <v>0</v>
      </c>
      <c r="S48" s="237">
        <f>'步驟1. 先填【114-1申請總表】第8列之B欄至CN欄'!S48</f>
        <v>0</v>
      </c>
      <c r="T48" s="237">
        <f>'步驟1. 先填【114-1申請總表】第8列之B欄至CN欄'!T48</f>
        <v>0</v>
      </c>
      <c r="U48" s="237">
        <f>'步驟1. 先填【114-1申請總表】第8列之B欄至CN欄'!U48</f>
        <v>0</v>
      </c>
      <c r="V48" s="237">
        <f>'步驟1. 先填【114-1申請總表】第8列之B欄至CN欄'!V48</f>
        <v>0</v>
      </c>
      <c r="W48" s="237">
        <f>'步驟1. 先填【114-1申請總表】第8列之B欄至CN欄'!W48</f>
        <v>0</v>
      </c>
      <c r="X48" s="237">
        <f>'步驟1. 先填【114-1申請總表】第8列之B欄至CN欄'!X48</f>
        <v>0</v>
      </c>
      <c r="Y48" s="237">
        <f>'步驟1. 先填【114-1申請總表】第8列之B欄至CN欄'!Y48</f>
        <v>0</v>
      </c>
      <c r="Z48" s="237">
        <f>'步驟1. 先填【114-1申請總表】第8列之B欄至CN欄'!Z48</f>
        <v>0</v>
      </c>
      <c r="AA48" s="237">
        <f>'步驟1. 先填【114-1申請總表】第8列之B欄至CN欄'!AA48</f>
        <v>0</v>
      </c>
      <c r="AB48" s="237">
        <f>'步驟1. 先填【114-1申請總表】第8列之B欄至CN欄'!AB48</f>
        <v>0</v>
      </c>
      <c r="AC48" s="237">
        <f>'步驟1. 先填【114-1申請總表】第8列之B欄至CN欄'!AC48</f>
        <v>0</v>
      </c>
      <c r="AD48" s="237">
        <f>'步驟1. 先填【114-1申請總表】第8列之B欄至CN欄'!AD48</f>
        <v>0</v>
      </c>
      <c r="AE48" s="237">
        <f>'步驟1. 先填【114-1申請總表】第8列之B欄至CN欄'!AE48</f>
        <v>0</v>
      </c>
      <c r="AF48" s="237">
        <f>'步驟1. 先填【114-1申請總表】第8列之B欄至CN欄'!AF48</f>
        <v>0</v>
      </c>
      <c r="AG48" s="237">
        <f>'步驟1. 先填【114-1申請總表】第8列之B欄至CN欄'!AG48</f>
        <v>0</v>
      </c>
      <c r="AH48" s="237">
        <f>'步驟1. 先填【114-1申請總表】第8列之B欄至CN欄'!AH48</f>
        <v>0</v>
      </c>
      <c r="AI48" s="237">
        <f>'步驟1. 先填【114-1申請總表】第8列之B欄至CN欄'!AI48</f>
        <v>0</v>
      </c>
      <c r="AJ48" s="237">
        <f>'步驟1. 先填【114-1申請總表】第8列之B欄至CN欄'!AJ48</f>
        <v>0</v>
      </c>
      <c r="AK48" s="237">
        <f>'步驟1. 先填【114-1申請總表】第8列之B欄至CN欄'!AK48</f>
        <v>0</v>
      </c>
      <c r="AL48" s="237">
        <f>'步驟1. 先填【114-1申請總表】第8列之B欄至CN欄'!AL48</f>
        <v>0</v>
      </c>
      <c r="AM48" s="237">
        <f>'步驟1. 先填【114-1申請總表】第8列之B欄至CN欄'!AM48</f>
        <v>0</v>
      </c>
      <c r="AN48" s="237">
        <f>'步驟1. 先填【114-1申請總表】第8列之B欄至CN欄'!AN48</f>
        <v>0</v>
      </c>
      <c r="AO48" s="237">
        <f>'步驟1. 先填【114-1申請總表】第8列之B欄至CN欄'!AO48</f>
        <v>0</v>
      </c>
      <c r="AP48" s="237">
        <f>'步驟1. 先填【114-1申請總表】第8列之B欄至CN欄'!AP48</f>
        <v>0</v>
      </c>
      <c r="AQ48" s="237">
        <f>'步驟1. 先填【114-1申請總表】第8列之B欄至CN欄'!AQ48</f>
        <v>0</v>
      </c>
      <c r="AR48" s="237">
        <f>'步驟1. 先填【114-1申請總表】第8列之B欄至CN欄'!AR48</f>
        <v>0</v>
      </c>
      <c r="AS48" s="237">
        <f>'步驟1. 先填【114-1申請總表】第8列之B欄至CN欄'!AS48</f>
        <v>0</v>
      </c>
      <c r="AT48" s="237">
        <f>'步驟1. 先填【114-1申請總表】第8列之B欄至CN欄'!AT48</f>
        <v>0</v>
      </c>
      <c r="AU48" s="237">
        <f>'步驟1. 先填【114-1申請總表】第8列之B欄至CN欄'!AU48</f>
        <v>0</v>
      </c>
      <c r="AV48" s="237">
        <f>'步驟1. 先填【114-1申請總表】第8列之B欄至CN欄'!AV48</f>
        <v>0</v>
      </c>
      <c r="AW48" s="237">
        <f>'步驟1. 先填【114-1申請總表】第8列之B欄至CN欄'!AW48</f>
        <v>0</v>
      </c>
      <c r="AX48" s="237">
        <f>'步驟1. 先填【114-1申請總表】第8列之B欄至CN欄'!AX48</f>
        <v>0</v>
      </c>
      <c r="AY48" s="237">
        <f>'步驟1. 先填【114-1申請總表】第8列之B欄至CN欄'!AY48</f>
        <v>0</v>
      </c>
      <c r="AZ48" s="237">
        <f>'步驟1. 先填【114-1申請總表】第8列之B欄至CN欄'!AZ48</f>
        <v>0</v>
      </c>
      <c r="BA48" s="237">
        <f>'步驟1. 先填【114-1申請總表】第8列之B欄至CN欄'!BA48</f>
        <v>0</v>
      </c>
      <c r="BB48" s="237">
        <f>'步驟1. 先填【114-1申請總表】第8列之B欄至CN欄'!BB48</f>
        <v>0</v>
      </c>
      <c r="BC48" s="237">
        <f>'步驟1. 先填【114-1申請總表】第8列之B欄至CN欄'!BC48</f>
        <v>0</v>
      </c>
      <c r="BD48" s="237">
        <f>'步驟1. 先填【114-1申請總表】第8列之B欄至CN欄'!BD48</f>
        <v>0</v>
      </c>
      <c r="BE48" s="237">
        <f>'步驟1. 先填【114-1申請總表】第8列之B欄至CN欄'!BE48</f>
        <v>0</v>
      </c>
      <c r="BF48" s="237">
        <f>'步驟1. 先填【114-1申請總表】第8列之B欄至CN欄'!BF48</f>
        <v>0</v>
      </c>
      <c r="BG48" s="237">
        <f>'步驟1. 先填【114-1申請總表】第8列之B欄至CN欄'!BG48</f>
        <v>0</v>
      </c>
      <c r="BH48" s="237">
        <f>'步驟1. 先填【114-1申請總表】第8列之B欄至CN欄'!BH48</f>
        <v>0</v>
      </c>
      <c r="BI48" s="237">
        <f>'步驟1. 先填【114-1申請總表】第8列之B欄至CN欄'!BI48</f>
        <v>0</v>
      </c>
      <c r="BJ48" s="237">
        <f>'步驟1. 先填【114-1申請總表】第8列之B欄至CN欄'!BJ48</f>
        <v>0</v>
      </c>
      <c r="BK48" s="237">
        <f>'步驟1. 先填【114-1申請總表】第8列之B欄至CN欄'!BK48</f>
        <v>0</v>
      </c>
      <c r="BL48" s="237">
        <f>'步驟1. 先填【114-1申請總表】第8列之B欄至CN欄'!BL48</f>
        <v>0</v>
      </c>
      <c r="BM48" s="237">
        <f>'步驟1. 先填【114-1申請總表】第8列之B欄至CN欄'!BM48</f>
        <v>0</v>
      </c>
      <c r="BN48" s="237">
        <f>'步驟1. 先填【114-1申請總表】第8列之B欄至CN欄'!BN48</f>
        <v>0</v>
      </c>
      <c r="BO48" s="237">
        <f>'步驟1. 先填【114-1申請總表】第8列之B欄至CN欄'!BO48</f>
        <v>0</v>
      </c>
      <c r="BP48" s="237">
        <f>'步驟1. 先填【114-1申請總表】第8列之B欄至CN欄'!BP48</f>
        <v>0</v>
      </c>
      <c r="BQ48" s="237">
        <f>'步驟1. 先填【114-1申請總表】第8列之B欄至CN欄'!BQ48</f>
        <v>0</v>
      </c>
      <c r="BR48" s="237">
        <f>'步驟1. 先填【114-1申請總表】第8列之B欄至CN欄'!BR48</f>
        <v>0</v>
      </c>
      <c r="BS48" s="237">
        <f>'步驟1. 先填【114-1申請總表】第8列之B欄至CN欄'!BS48</f>
        <v>0</v>
      </c>
      <c r="BT48" s="237">
        <f>'步驟1. 先填【114-1申請總表】第8列之B欄至CN欄'!BT48</f>
        <v>0</v>
      </c>
      <c r="BU48" s="237">
        <f>'步驟1. 先填【114-1申請總表】第8列之B欄至CN欄'!BU48</f>
        <v>0</v>
      </c>
      <c r="BV48" s="237">
        <f>'步驟1. 先填【114-1申請總表】第8列之B欄至CN欄'!BV48</f>
        <v>0</v>
      </c>
      <c r="BW48" s="237" t="str">
        <f>'步驟1. 先填【114-1申請總表】第8列之B欄至CN欄'!BW48</f>
        <v xml:space="preserve">學科:
</v>
      </c>
      <c r="BX48" s="237" t="str">
        <f>'步驟1. 先填【114-1申請總表】第8列之B欄至CN欄'!BX48</f>
        <v xml:space="preserve">題型:
</v>
      </c>
      <c r="BY48" s="237">
        <f>'步驟1. 先填【114-1申請總表】第8列之B欄至CN欄'!BY48</f>
        <v>0</v>
      </c>
      <c r="BZ48" s="237" t="str">
        <f>'步驟1. 先填【114-1申請總表】第8列之B欄至CN欄'!BZ48</f>
        <v xml:space="preserve">學科:
</v>
      </c>
      <c r="CA48" s="237" t="str">
        <f>'步驟1. 先填【114-1申請總表】第8列之B欄至CN欄'!CA48</f>
        <v xml:space="preserve">題型:
</v>
      </c>
      <c r="CB48" s="237">
        <f>'步驟1. 先填【114-1申請總表】第8列之B欄至CN欄'!CB48</f>
        <v>0</v>
      </c>
      <c r="CC48" s="237" t="str">
        <f>'步驟1. 先填【114-1申請總表】第8列之B欄至CN欄'!CC48</f>
        <v>有無參加:</v>
      </c>
      <c r="CD48" s="237" t="str">
        <f>'步驟1. 先填【114-1申請總表】第8列之B欄至CN欄'!CD48</f>
        <v xml:space="preserve">社團或活動:
</v>
      </c>
      <c r="CE48" s="237">
        <f>'步驟1. 先填【114-1申請總表】第8列之B欄至CN欄'!CE48</f>
        <v>0</v>
      </c>
      <c r="CF48" s="237">
        <f>'步驟1. 先填【114-1申請總表】第8列之B欄至CN欄'!CF48</f>
        <v>0</v>
      </c>
      <c r="CG48" s="237">
        <f>'步驟1. 先填【114-1申請總表】第8列之B欄至CN欄'!CG48</f>
        <v>0</v>
      </c>
      <c r="CH48" s="237" t="str">
        <f>'步驟1. 先填【114-1申請總表】第8列之B欄至CN欄'!CH48</f>
        <v xml:space="preserve">無達到學習目標之原因:
</v>
      </c>
      <c r="CI48" s="237" t="str">
        <f>'步驟1. 先填【114-1申請總表】第8列之B欄至CN欄'!CI48</f>
        <v xml:space="preserve">改善方法:
</v>
      </c>
      <c r="CJ48" s="237" t="str">
        <f>'步驟1. 先填【114-1申請總表】第8列之B欄至CN欄'!CJ48</f>
        <v xml:space="preserve">最喜歡的課後休閒活動:
</v>
      </c>
      <c r="CK48" s="237" t="str">
        <f>'步驟1. 先填【114-1申請總表】第8列之B欄至CN欄'!CK48</f>
        <v xml:space="preserve">收穫:
</v>
      </c>
      <c r="CL48" s="237">
        <f>'步驟1. 先填【114-1申請總表】第8列之B欄至CN欄'!CL48</f>
        <v>0</v>
      </c>
      <c r="CM48" s="237">
        <f>'步驟1. 先填【114-1申請總表】第8列之B欄至CN欄'!CM48</f>
        <v>0</v>
      </c>
      <c r="CN48" s="237">
        <f>'步驟1. 先填【114-1申請總表】第8列之B欄至CN欄'!CN48</f>
        <v>0</v>
      </c>
      <c r="CO48" s="243">
        <f>'步驟1. 先填【114-1申請總表】第8列之B欄至CN欄'!CO48</f>
        <v>0</v>
      </c>
      <c r="CP48" s="243" t="str">
        <f>'步驟1. 先填【114-1申請總表】第8列之B欄至CN欄'!CP48</f>
        <v>7000021</v>
      </c>
      <c r="CQ48" s="243" t="str">
        <f>'步驟1. 先填【114-1申請總表】第8列之B欄至CN欄'!CQ48</f>
        <v/>
      </c>
      <c r="CR48" s="243" t="str">
        <f>'步驟1. 先填【114-1申請總表】第8列之B欄至CN欄'!CR48</f>
        <v/>
      </c>
      <c r="CS48" s="243">
        <f>'步驟1. 先填【114-1申請總表】第8列之B欄至CN欄'!CS48</f>
        <v>0</v>
      </c>
      <c r="CT48" s="243" t="str">
        <f>'步驟1. 先填【114-1申請總表】第8列之B欄至CN欄'!CT48</f>
        <v/>
      </c>
      <c r="CU48" s="243" t="str">
        <f>'步驟1. 先填【114-1申請總表】第8列之B欄至CN欄'!CU48</f>
        <v/>
      </c>
      <c r="CV48" s="243" t="str">
        <f>'步驟1. 先填【114-1申請總表】第8列之B欄至CN欄'!CV48</f>
        <v/>
      </c>
      <c r="CW48" s="243" t="str">
        <f>'步驟1. 先填【114-1申請總表】第8列之B欄至CN欄'!CW48</f>
        <v/>
      </c>
      <c r="CX48" s="243" t="str">
        <f>'步驟1. 先填【114-1申請總表】第8列之B欄至CN欄'!CX48</f>
        <v/>
      </c>
      <c r="CY48" s="243" t="str">
        <f>'步驟1. 先填【114-1申請總表】第8列之B欄至CN欄'!CY48</f>
        <v/>
      </c>
      <c r="CZ48" s="243" t="str">
        <f>'步驟1. 先填【114-1申請總表】第8列之B欄至CN欄'!CZ48</f>
        <v/>
      </c>
      <c r="DA48" s="243">
        <f>'步驟1. 先填【114-1申請總表】第8列之B欄至CN欄'!DA48</f>
        <v>0</v>
      </c>
      <c r="DB48" s="243">
        <f>'步驟1. 先填【114-1申請總表】第8列之B欄至CN欄'!DB48</f>
        <v>0</v>
      </c>
      <c r="DC48" s="243">
        <f>'步驟1. 先填【114-1申請總表】第8列之B欄至CN欄'!DC48</f>
        <v>0</v>
      </c>
      <c r="DD48" s="243">
        <f>'步驟1. 先填【114-1申請總表】第8列之B欄至CN欄'!DD48</f>
        <v>0</v>
      </c>
      <c r="DE48" s="243">
        <f>'步驟1. 先填【114-1申請總表】第8列之B欄至CN欄'!DE48</f>
        <v>0</v>
      </c>
      <c r="DF48" s="243">
        <f>'步驟1. 先填【114-1申請總表】第8列之B欄至CN欄'!DF48</f>
        <v>1</v>
      </c>
      <c r="DG48" s="243">
        <f>'步驟1. 先填【114-1申請總表】第8列之B欄至CN欄'!DG48</f>
        <v>0</v>
      </c>
      <c r="DH48" s="243">
        <f>'步驟1. 先填【114-1申請總表】第8列之B欄至CN欄'!DH48</f>
        <v>0</v>
      </c>
      <c r="DI48" s="243">
        <f>'步驟1. 先填【114-1申請總表】第8列之B欄至CN欄'!DI48</f>
        <v>0</v>
      </c>
      <c r="DJ48" s="243">
        <f>'步驟1. 先填【114-1申請總表】第8列之B欄至CN欄'!DJ48</f>
        <v>0</v>
      </c>
      <c r="DK48" s="243">
        <f>'步驟1. 先填【114-1申請總表】第8列之B欄至CN欄'!DK48</f>
        <v>0</v>
      </c>
      <c r="DL48" s="243">
        <f>'步驟1. 先填【114-1申請總表】第8列之B欄至CN欄'!DL48</f>
        <v>0</v>
      </c>
      <c r="DM48" s="243">
        <f>'步驟1. 先填【114-1申請總表】第8列之B欄至CN欄'!DM48</f>
        <v>0</v>
      </c>
      <c r="DN48" s="243">
        <f>'步驟1. 先填【114-1申請總表】第8列之B欄至CN欄'!DN48</f>
        <v>0</v>
      </c>
      <c r="DO48" s="266" t="str">
        <f t="shared" si="0"/>
        <v>身份別輸入錯誤</v>
      </c>
      <c r="DP48" s="266" t="str">
        <f t="shared" si="1"/>
        <v>身份別輸入錯誤</v>
      </c>
      <c r="DQ48" s="266" t="str">
        <f t="shared" si="2"/>
        <v>身份別輸入錯誤</v>
      </c>
      <c r="DR48" s="267">
        <v>0</v>
      </c>
      <c r="DS48" s="267"/>
      <c r="DT48" s="267"/>
      <c r="DU48" s="267"/>
      <c r="DV48" s="267"/>
      <c r="DW48" s="267"/>
      <c r="DX48" s="267"/>
      <c r="DY48" s="267"/>
      <c r="DZ48" s="267"/>
      <c r="EA48" s="267"/>
      <c r="EB48" s="267">
        <f t="shared" si="22"/>
        <v>0</v>
      </c>
      <c r="EC48" s="267"/>
      <c r="ED48" s="267"/>
      <c r="EE48" s="267"/>
      <c r="EF48" s="267"/>
      <c r="EG48" s="267"/>
      <c r="EH48" s="267"/>
      <c r="EI48" s="267"/>
      <c r="EJ48" s="267"/>
      <c r="EK48" s="267"/>
      <c r="EL48" s="267"/>
      <c r="EM48" s="267"/>
      <c r="EN48" s="267"/>
      <c r="EO48" s="267"/>
      <c r="EP48" s="267"/>
      <c r="EQ48" s="267"/>
      <c r="ER48" s="267"/>
      <c r="ES48" s="267"/>
      <c r="ET48" s="267"/>
      <c r="EU48" s="258"/>
      <c r="EV48" s="258"/>
      <c r="EW48" s="258"/>
      <c r="EX48" s="257" t="str">
        <f t="shared" si="3"/>
        <v>已提交</v>
      </c>
      <c r="EY48" s="257" t="str">
        <f t="shared" si="4"/>
        <v>已提交</v>
      </c>
      <c r="EZ48" s="257" t="str">
        <f t="shared" si="5"/>
        <v>已提交</v>
      </c>
      <c r="FA48" s="258" t="str">
        <f t="shared" si="6"/>
        <v>已提交</v>
      </c>
      <c r="FB48" s="258" t="str">
        <f t="shared" si="7"/>
        <v>已提交</v>
      </c>
      <c r="FC48" s="258" t="str">
        <f t="shared" si="8"/>
        <v>已提交</v>
      </c>
      <c r="FD48" s="258" t="str">
        <f t="shared" si="9"/>
        <v>已提交</v>
      </c>
      <c r="FE48" s="258" t="str">
        <f t="shared" si="10"/>
        <v>已提交</v>
      </c>
      <c r="FF48" s="258" t="str">
        <f t="shared" si="11"/>
        <v>已提交</v>
      </c>
      <c r="FG48" s="258" t="str">
        <f t="shared" si="12"/>
        <v>已提交</v>
      </c>
      <c r="FH48" s="258" t="str">
        <f t="shared" si="13"/>
        <v>已提交</v>
      </c>
      <c r="FI48" s="257" t="str">
        <f t="shared" si="14"/>
        <v>已提交</v>
      </c>
      <c r="FJ48" s="259" t="str">
        <f t="shared" si="15"/>
        <v>已提交</v>
      </c>
      <c r="FK48" s="258" t="str">
        <f t="shared" si="16"/>
        <v>已提交</v>
      </c>
      <c r="FL48" s="258" t="str">
        <f t="shared" si="17"/>
        <v>已提交</v>
      </c>
      <c r="FM48" s="258" t="str">
        <f t="shared" si="18"/>
        <v>已提交</v>
      </c>
      <c r="FN48" s="258"/>
      <c r="FO48" s="258"/>
      <c r="FP48" s="258"/>
      <c r="FQ48" s="258"/>
      <c r="FR48" s="258"/>
      <c r="FS48" s="258"/>
      <c r="FT48" s="258"/>
      <c r="FU48" s="258"/>
      <c r="FV48" s="258" t="str">
        <f t="shared" si="19"/>
        <v/>
      </c>
      <c r="FW48" s="258" t="str">
        <f t="shared" si="20"/>
        <v/>
      </c>
      <c r="FX48" s="258" t="str">
        <f t="shared" si="21"/>
        <v/>
      </c>
      <c r="FY48" s="258"/>
      <c r="FZ48" s="258"/>
      <c r="GA48" s="258"/>
      <c r="GB48" s="258"/>
      <c r="GC48" s="258"/>
      <c r="GD48" s="258"/>
      <c r="GE48" s="258"/>
      <c r="GF48" s="258"/>
      <c r="GG48" s="258"/>
      <c r="GH48" s="258"/>
      <c r="GI48" s="258"/>
      <c r="GJ48" s="258"/>
      <c r="GK48" s="258"/>
      <c r="GL48" s="258"/>
      <c r="GM48" s="258"/>
      <c r="GN48" s="258"/>
      <c r="GO48" s="258" t="s">
        <v>263</v>
      </c>
      <c r="GP48" s="258"/>
      <c r="GQ48" s="258"/>
      <c r="GR48" s="258"/>
      <c r="GS48" s="258"/>
    </row>
    <row r="49" spans="1:201" s="270" customFormat="1" ht="79.5" customHeight="1">
      <c r="A49" s="286" t="str">
        <f t="shared" si="23"/>
        <v>114學年度第二學期</v>
      </c>
      <c r="B49" s="237">
        <f>'步驟1. 先填【114-1申請總表】第8列之B欄至CN欄'!B49</f>
        <v>0</v>
      </c>
      <c r="C49" s="237">
        <f>'步驟1. 先填【114-1申請總表】第8列之B欄至CN欄'!C49</f>
        <v>0</v>
      </c>
      <c r="D49" s="237" t="str">
        <f>'步驟1. 先填【114-1申請總表】第8列之B欄至CN欄'!D49</f>
        <v>42</v>
      </c>
      <c r="E49" s="237">
        <f>'步驟1. 先填【114-1申請總表】第8列之B欄至CN欄'!E49</f>
        <v>0</v>
      </c>
      <c r="F49" s="237">
        <f>'步驟1. 先填【114-1申請總表】第8列之B欄至CN欄'!F49</f>
        <v>0</v>
      </c>
      <c r="G49" s="237">
        <f>'步驟1. 先填【114-1申請總表】第8列之B欄至CN欄'!G49</f>
        <v>0</v>
      </c>
      <c r="H49" s="237">
        <f>'步驟1. 先填【114-1申請總表】第8列之B欄至CN欄'!H49</f>
        <v>0</v>
      </c>
      <c r="I49" s="237">
        <f>'步驟1. 先填【114-1申請總表】第8列之B欄至CN欄'!I49</f>
        <v>0</v>
      </c>
      <c r="J49" s="237">
        <f>'步驟1. 先填【114-1申請總表】第8列之B欄至CN欄'!J49</f>
        <v>0</v>
      </c>
      <c r="K49" s="237">
        <f>'步驟1. 先填【114-1申請總表】第8列之B欄至CN欄'!K49</f>
        <v>0</v>
      </c>
      <c r="L49" s="237">
        <f>'步驟1. 先填【114-1申請總表】第8列之B欄至CN欄'!L49</f>
        <v>0</v>
      </c>
      <c r="M49" s="237">
        <f>'步驟1. 先填【114-1申請總表】第8列之B欄至CN欄'!M49</f>
        <v>0</v>
      </c>
      <c r="N49" s="237">
        <f>'步驟1. 先填【114-1申請總表】第8列之B欄至CN欄'!N49</f>
        <v>0</v>
      </c>
      <c r="O49" s="237" t="str">
        <f>'步驟1. 先填【114-1申請總表】第8列之B欄至CN欄'!O49</f>
        <v>XX縣XX鄉XX村XX鄰XX路XX號XX樓</v>
      </c>
      <c r="P49" s="237" t="str">
        <f>'步驟1. 先填【114-1申請總表】第8列之B欄至CN欄'!P49</f>
        <v>1.助學獎學金</v>
      </c>
      <c r="Q49" s="237">
        <f>'步驟1. 先填【114-1申請總表】第8列之B欄至CN欄'!Q49</f>
        <v>0</v>
      </c>
      <c r="R49" s="237">
        <f>'步驟1. 先填【114-1申請總表】第8列之B欄至CN欄'!R49</f>
        <v>0</v>
      </c>
      <c r="S49" s="237">
        <f>'步驟1. 先填【114-1申請總表】第8列之B欄至CN欄'!S49</f>
        <v>0</v>
      </c>
      <c r="T49" s="237">
        <f>'步驟1. 先填【114-1申請總表】第8列之B欄至CN欄'!T49</f>
        <v>0</v>
      </c>
      <c r="U49" s="237">
        <f>'步驟1. 先填【114-1申請總表】第8列之B欄至CN欄'!U49</f>
        <v>0</v>
      </c>
      <c r="V49" s="237">
        <f>'步驟1. 先填【114-1申請總表】第8列之B欄至CN欄'!V49</f>
        <v>0</v>
      </c>
      <c r="W49" s="237">
        <f>'步驟1. 先填【114-1申請總表】第8列之B欄至CN欄'!W49</f>
        <v>0</v>
      </c>
      <c r="X49" s="237">
        <f>'步驟1. 先填【114-1申請總表】第8列之B欄至CN欄'!X49</f>
        <v>0</v>
      </c>
      <c r="Y49" s="237">
        <f>'步驟1. 先填【114-1申請總表】第8列之B欄至CN欄'!Y49</f>
        <v>0</v>
      </c>
      <c r="Z49" s="237">
        <f>'步驟1. 先填【114-1申請總表】第8列之B欄至CN欄'!Z49</f>
        <v>0</v>
      </c>
      <c r="AA49" s="237">
        <f>'步驟1. 先填【114-1申請總表】第8列之B欄至CN欄'!AA49</f>
        <v>0</v>
      </c>
      <c r="AB49" s="237">
        <f>'步驟1. 先填【114-1申請總表】第8列之B欄至CN欄'!AB49</f>
        <v>0</v>
      </c>
      <c r="AC49" s="237">
        <f>'步驟1. 先填【114-1申請總表】第8列之B欄至CN欄'!AC49</f>
        <v>0</v>
      </c>
      <c r="AD49" s="237">
        <f>'步驟1. 先填【114-1申請總表】第8列之B欄至CN欄'!AD49</f>
        <v>0</v>
      </c>
      <c r="AE49" s="237">
        <f>'步驟1. 先填【114-1申請總表】第8列之B欄至CN欄'!AE49</f>
        <v>0</v>
      </c>
      <c r="AF49" s="237">
        <f>'步驟1. 先填【114-1申請總表】第8列之B欄至CN欄'!AF49</f>
        <v>0</v>
      </c>
      <c r="AG49" s="237">
        <f>'步驟1. 先填【114-1申請總表】第8列之B欄至CN欄'!AG49</f>
        <v>0</v>
      </c>
      <c r="AH49" s="237">
        <f>'步驟1. 先填【114-1申請總表】第8列之B欄至CN欄'!AH49</f>
        <v>0</v>
      </c>
      <c r="AI49" s="237">
        <f>'步驟1. 先填【114-1申請總表】第8列之B欄至CN欄'!AI49</f>
        <v>0</v>
      </c>
      <c r="AJ49" s="237">
        <f>'步驟1. 先填【114-1申請總表】第8列之B欄至CN欄'!AJ49</f>
        <v>0</v>
      </c>
      <c r="AK49" s="237">
        <f>'步驟1. 先填【114-1申請總表】第8列之B欄至CN欄'!AK49</f>
        <v>0</v>
      </c>
      <c r="AL49" s="237">
        <f>'步驟1. 先填【114-1申請總表】第8列之B欄至CN欄'!AL49</f>
        <v>0</v>
      </c>
      <c r="AM49" s="237">
        <f>'步驟1. 先填【114-1申請總表】第8列之B欄至CN欄'!AM49</f>
        <v>0</v>
      </c>
      <c r="AN49" s="237">
        <f>'步驟1. 先填【114-1申請總表】第8列之B欄至CN欄'!AN49</f>
        <v>0</v>
      </c>
      <c r="AO49" s="237">
        <f>'步驟1. 先填【114-1申請總表】第8列之B欄至CN欄'!AO49</f>
        <v>0</v>
      </c>
      <c r="AP49" s="237">
        <f>'步驟1. 先填【114-1申請總表】第8列之B欄至CN欄'!AP49</f>
        <v>0</v>
      </c>
      <c r="AQ49" s="237">
        <f>'步驟1. 先填【114-1申請總表】第8列之B欄至CN欄'!AQ49</f>
        <v>0</v>
      </c>
      <c r="AR49" s="237">
        <f>'步驟1. 先填【114-1申請總表】第8列之B欄至CN欄'!AR49</f>
        <v>0</v>
      </c>
      <c r="AS49" s="237">
        <f>'步驟1. 先填【114-1申請總表】第8列之B欄至CN欄'!AS49</f>
        <v>0</v>
      </c>
      <c r="AT49" s="237">
        <f>'步驟1. 先填【114-1申請總表】第8列之B欄至CN欄'!AT49</f>
        <v>0</v>
      </c>
      <c r="AU49" s="237">
        <f>'步驟1. 先填【114-1申請總表】第8列之B欄至CN欄'!AU49</f>
        <v>0</v>
      </c>
      <c r="AV49" s="237">
        <f>'步驟1. 先填【114-1申請總表】第8列之B欄至CN欄'!AV49</f>
        <v>0</v>
      </c>
      <c r="AW49" s="237">
        <f>'步驟1. 先填【114-1申請總表】第8列之B欄至CN欄'!AW49</f>
        <v>0</v>
      </c>
      <c r="AX49" s="237">
        <f>'步驟1. 先填【114-1申請總表】第8列之B欄至CN欄'!AX49</f>
        <v>0</v>
      </c>
      <c r="AY49" s="237">
        <f>'步驟1. 先填【114-1申請總表】第8列之B欄至CN欄'!AY49</f>
        <v>0</v>
      </c>
      <c r="AZ49" s="237">
        <f>'步驟1. 先填【114-1申請總表】第8列之B欄至CN欄'!AZ49</f>
        <v>0</v>
      </c>
      <c r="BA49" s="237">
        <f>'步驟1. 先填【114-1申請總表】第8列之B欄至CN欄'!BA49</f>
        <v>0</v>
      </c>
      <c r="BB49" s="237">
        <f>'步驟1. 先填【114-1申請總表】第8列之B欄至CN欄'!BB49</f>
        <v>0</v>
      </c>
      <c r="BC49" s="237">
        <f>'步驟1. 先填【114-1申請總表】第8列之B欄至CN欄'!BC49</f>
        <v>0</v>
      </c>
      <c r="BD49" s="237">
        <f>'步驟1. 先填【114-1申請總表】第8列之B欄至CN欄'!BD49</f>
        <v>0</v>
      </c>
      <c r="BE49" s="237">
        <f>'步驟1. 先填【114-1申請總表】第8列之B欄至CN欄'!BE49</f>
        <v>0</v>
      </c>
      <c r="BF49" s="237">
        <f>'步驟1. 先填【114-1申請總表】第8列之B欄至CN欄'!BF49</f>
        <v>0</v>
      </c>
      <c r="BG49" s="237">
        <f>'步驟1. 先填【114-1申請總表】第8列之B欄至CN欄'!BG49</f>
        <v>0</v>
      </c>
      <c r="BH49" s="237">
        <f>'步驟1. 先填【114-1申請總表】第8列之B欄至CN欄'!BH49</f>
        <v>0</v>
      </c>
      <c r="BI49" s="237">
        <f>'步驟1. 先填【114-1申請總表】第8列之B欄至CN欄'!BI49</f>
        <v>0</v>
      </c>
      <c r="BJ49" s="237">
        <f>'步驟1. 先填【114-1申請總表】第8列之B欄至CN欄'!BJ49</f>
        <v>0</v>
      </c>
      <c r="BK49" s="237">
        <f>'步驟1. 先填【114-1申請總表】第8列之B欄至CN欄'!BK49</f>
        <v>0</v>
      </c>
      <c r="BL49" s="237">
        <f>'步驟1. 先填【114-1申請總表】第8列之B欄至CN欄'!BL49</f>
        <v>0</v>
      </c>
      <c r="BM49" s="237">
        <f>'步驟1. 先填【114-1申請總表】第8列之B欄至CN欄'!BM49</f>
        <v>0</v>
      </c>
      <c r="BN49" s="237">
        <f>'步驟1. 先填【114-1申請總表】第8列之B欄至CN欄'!BN49</f>
        <v>0</v>
      </c>
      <c r="BO49" s="237">
        <f>'步驟1. 先填【114-1申請總表】第8列之B欄至CN欄'!BO49</f>
        <v>0</v>
      </c>
      <c r="BP49" s="237">
        <f>'步驟1. 先填【114-1申請總表】第8列之B欄至CN欄'!BP49</f>
        <v>0</v>
      </c>
      <c r="BQ49" s="237">
        <f>'步驟1. 先填【114-1申請總表】第8列之B欄至CN欄'!BQ49</f>
        <v>0</v>
      </c>
      <c r="BR49" s="237">
        <f>'步驟1. 先填【114-1申請總表】第8列之B欄至CN欄'!BR49</f>
        <v>0</v>
      </c>
      <c r="BS49" s="237">
        <f>'步驟1. 先填【114-1申請總表】第8列之B欄至CN欄'!BS49</f>
        <v>0</v>
      </c>
      <c r="BT49" s="237">
        <f>'步驟1. 先填【114-1申請總表】第8列之B欄至CN欄'!BT49</f>
        <v>0</v>
      </c>
      <c r="BU49" s="237">
        <f>'步驟1. 先填【114-1申請總表】第8列之B欄至CN欄'!BU49</f>
        <v>0</v>
      </c>
      <c r="BV49" s="237">
        <f>'步驟1. 先填【114-1申請總表】第8列之B欄至CN欄'!BV49</f>
        <v>0</v>
      </c>
      <c r="BW49" s="237" t="str">
        <f>'步驟1. 先填【114-1申請總表】第8列之B欄至CN欄'!BW49</f>
        <v xml:space="preserve">學科:
</v>
      </c>
      <c r="BX49" s="237" t="str">
        <f>'步驟1. 先填【114-1申請總表】第8列之B欄至CN欄'!BX49</f>
        <v xml:space="preserve">題型:
</v>
      </c>
      <c r="BY49" s="237">
        <f>'步驟1. 先填【114-1申請總表】第8列之B欄至CN欄'!BY49</f>
        <v>0</v>
      </c>
      <c r="BZ49" s="237" t="str">
        <f>'步驟1. 先填【114-1申請總表】第8列之B欄至CN欄'!BZ49</f>
        <v xml:space="preserve">學科:
</v>
      </c>
      <c r="CA49" s="237" t="str">
        <f>'步驟1. 先填【114-1申請總表】第8列之B欄至CN欄'!CA49</f>
        <v xml:space="preserve">題型:
</v>
      </c>
      <c r="CB49" s="237">
        <f>'步驟1. 先填【114-1申請總表】第8列之B欄至CN欄'!CB49</f>
        <v>0</v>
      </c>
      <c r="CC49" s="237" t="str">
        <f>'步驟1. 先填【114-1申請總表】第8列之B欄至CN欄'!CC49</f>
        <v>有無參加:</v>
      </c>
      <c r="CD49" s="237" t="str">
        <f>'步驟1. 先填【114-1申請總表】第8列之B欄至CN欄'!CD49</f>
        <v xml:space="preserve">社團或活動:
</v>
      </c>
      <c r="CE49" s="237">
        <f>'步驟1. 先填【114-1申請總表】第8列之B欄至CN欄'!CE49</f>
        <v>0</v>
      </c>
      <c r="CF49" s="237">
        <f>'步驟1. 先填【114-1申請總表】第8列之B欄至CN欄'!CF49</f>
        <v>0</v>
      </c>
      <c r="CG49" s="237">
        <f>'步驟1. 先填【114-1申請總表】第8列之B欄至CN欄'!CG49</f>
        <v>0</v>
      </c>
      <c r="CH49" s="237" t="str">
        <f>'步驟1. 先填【114-1申請總表】第8列之B欄至CN欄'!CH49</f>
        <v xml:space="preserve">無達到學習目標之原因:
</v>
      </c>
      <c r="CI49" s="237" t="str">
        <f>'步驟1. 先填【114-1申請總表】第8列之B欄至CN欄'!CI49</f>
        <v xml:space="preserve">改善方法:
</v>
      </c>
      <c r="CJ49" s="237" t="str">
        <f>'步驟1. 先填【114-1申請總表】第8列之B欄至CN欄'!CJ49</f>
        <v xml:space="preserve">最喜歡的課後休閒活動:
</v>
      </c>
      <c r="CK49" s="237" t="str">
        <f>'步驟1. 先填【114-1申請總表】第8列之B欄至CN欄'!CK49</f>
        <v xml:space="preserve">收穫:
</v>
      </c>
      <c r="CL49" s="237">
        <f>'步驟1. 先填【114-1申請總表】第8列之B欄至CN欄'!CL49</f>
        <v>0</v>
      </c>
      <c r="CM49" s="237">
        <f>'步驟1. 先填【114-1申請總表】第8列之B欄至CN欄'!CM49</f>
        <v>0</v>
      </c>
      <c r="CN49" s="237">
        <f>'步驟1. 先填【114-1申請總表】第8列之B欄至CN欄'!CN49</f>
        <v>0</v>
      </c>
      <c r="CO49" s="243">
        <f>'步驟1. 先填【114-1申請總表】第8列之B欄至CN欄'!CO49</f>
        <v>0</v>
      </c>
      <c r="CP49" s="243" t="str">
        <f>'步驟1. 先填【114-1申請總表】第8列之B欄至CN欄'!CP49</f>
        <v>7000021</v>
      </c>
      <c r="CQ49" s="243" t="str">
        <f>'步驟1. 先填【114-1申請總表】第8列之B欄至CN欄'!CQ49</f>
        <v/>
      </c>
      <c r="CR49" s="243" t="str">
        <f>'步驟1. 先填【114-1申請總表】第8列之B欄至CN欄'!CR49</f>
        <v/>
      </c>
      <c r="CS49" s="243">
        <f>'步驟1. 先填【114-1申請總表】第8列之B欄至CN欄'!CS49</f>
        <v>0</v>
      </c>
      <c r="CT49" s="243" t="str">
        <f>'步驟1. 先填【114-1申請總表】第8列之B欄至CN欄'!CT49</f>
        <v/>
      </c>
      <c r="CU49" s="243" t="str">
        <f>'步驟1. 先填【114-1申請總表】第8列之B欄至CN欄'!CU49</f>
        <v/>
      </c>
      <c r="CV49" s="243" t="str">
        <f>'步驟1. 先填【114-1申請總表】第8列之B欄至CN欄'!CV49</f>
        <v/>
      </c>
      <c r="CW49" s="243" t="str">
        <f>'步驟1. 先填【114-1申請總表】第8列之B欄至CN欄'!CW49</f>
        <v/>
      </c>
      <c r="CX49" s="243" t="str">
        <f>'步驟1. 先填【114-1申請總表】第8列之B欄至CN欄'!CX49</f>
        <v/>
      </c>
      <c r="CY49" s="243" t="str">
        <f>'步驟1. 先填【114-1申請總表】第8列之B欄至CN欄'!CY49</f>
        <v/>
      </c>
      <c r="CZ49" s="243" t="str">
        <f>'步驟1. 先填【114-1申請總表】第8列之B欄至CN欄'!CZ49</f>
        <v/>
      </c>
      <c r="DA49" s="243">
        <f>'步驟1. 先填【114-1申請總表】第8列之B欄至CN欄'!DA49</f>
        <v>0</v>
      </c>
      <c r="DB49" s="243">
        <f>'步驟1. 先填【114-1申請總表】第8列之B欄至CN欄'!DB49</f>
        <v>0</v>
      </c>
      <c r="DC49" s="243">
        <f>'步驟1. 先填【114-1申請總表】第8列之B欄至CN欄'!DC49</f>
        <v>0</v>
      </c>
      <c r="DD49" s="243">
        <f>'步驟1. 先填【114-1申請總表】第8列之B欄至CN欄'!DD49</f>
        <v>0</v>
      </c>
      <c r="DE49" s="243">
        <f>'步驟1. 先填【114-1申請總表】第8列之B欄至CN欄'!DE49</f>
        <v>0</v>
      </c>
      <c r="DF49" s="243">
        <f>'步驟1. 先填【114-1申請總表】第8列之B欄至CN欄'!DF49</f>
        <v>1</v>
      </c>
      <c r="DG49" s="243">
        <f>'步驟1. 先填【114-1申請總表】第8列之B欄至CN欄'!DG49</f>
        <v>0</v>
      </c>
      <c r="DH49" s="243">
        <f>'步驟1. 先填【114-1申請總表】第8列之B欄至CN欄'!DH49</f>
        <v>0</v>
      </c>
      <c r="DI49" s="243">
        <f>'步驟1. 先填【114-1申請總表】第8列之B欄至CN欄'!DI49</f>
        <v>0</v>
      </c>
      <c r="DJ49" s="243">
        <f>'步驟1. 先填【114-1申請總表】第8列之B欄至CN欄'!DJ49</f>
        <v>0</v>
      </c>
      <c r="DK49" s="243">
        <f>'步驟1. 先填【114-1申請總表】第8列之B欄至CN欄'!DK49</f>
        <v>0</v>
      </c>
      <c r="DL49" s="243">
        <f>'步驟1. 先填【114-1申請總表】第8列之B欄至CN欄'!DL49</f>
        <v>0</v>
      </c>
      <c r="DM49" s="243">
        <f>'步驟1. 先填【114-1申請總表】第8列之B欄至CN欄'!DM49</f>
        <v>0</v>
      </c>
      <c r="DN49" s="243">
        <f>'步驟1. 先填【114-1申請總表】第8列之B欄至CN欄'!DN49</f>
        <v>0</v>
      </c>
      <c r="DO49" s="266" t="str">
        <f t="shared" si="0"/>
        <v>身份別輸入錯誤</v>
      </c>
      <c r="DP49" s="266" t="str">
        <f t="shared" si="1"/>
        <v>身份別輸入錯誤</v>
      </c>
      <c r="DQ49" s="266" t="str">
        <f t="shared" si="2"/>
        <v>身份別輸入錯誤</v>
      </c>
      <c r="DR49" s="267">
        <v>0</v>
      </c>
      <c r="DS49" s="267"/>
      <c r="DT49" s="267"/>
      <c r="DU49" s="267"/>
      <c r="DV49" s="267"/>
      <c r="DW49" s="267"/>
      <c r="DX49" s="267"/>
      <c r="DY49" s="267"/>
      <c r="DZ49" s="267"/>
      <c r="EA49" s="267"/>
      <c r="EB49" s="267">
        <f t="shared" si="22"/>
        <v>0</v>
      </c>
      <c r="EC49" s="267"/>
      <c r="ED49" s="267"/>
      <c r="EE49" s="267"/>
      <c r="EF49" s="267"/>
      <c r="EG49" s="267"/>
      <c r="EH49" s="267"/>
      <c r="EI49" s="267"/>
      <c r="EJ49" s="267"/>
      <c r="EK49" s="267"/>
      <c r="EL49" s="267"/>
      <c r="EM49" s="267"/>
      <c r="EN49" s="267"/>
      <c r="EO49" s="267"/>
      <c r="EP49" s="267"/>
      <c r="EQ49" s="267"/>
      <c r="ER49" s="267"/>
      <c r="ES49" s="267"/>
      <c r="ET49" s="267"/>
      <c r="EU49" s="258"/>
      <c r="EV49" s="258"/>
      <c r="EW49" s="258"/>
      <c r="EX49" s="257" t="str">
        <f t="shared" si="3"/>
        <v>已提交</v>
      </c>
      <c r="EY49" s="257" t="str">
        <f t="shared" si="4"/>
        <v>已提交</v>
      </c>
      <c r="EZ49" s="257" t="str">
        <f t="shared" si="5"/>
        <v>已提交</v>
      </c>
      <c r="FA49" s="258" t="str">
        <f t="shared" si="6"/>
        <v>已提交</v>
      </c>
      <c r="FB49" s="258" t="str">
        <f t="shared" si="7"/>
        <v>已提交</v>
      </c>
      <c r="FC49" s="258" t="str">
        <f t="shared" si="8"/>
        <v>已提交</v>
      </c>
      <c r="FD49" s="258" t="str">
        <f t="shared" si="9"/>
        <v>已提交</v>
      </c>
      <c r="FE49" s="258" t="str">
        <f t="shared" si="10"/>
        <v>已提交</v>
      </c>
      <c r="FF49" s="258" t="str">
        <f t="shared" si="11"/>
        <v>已提交</v>
      </c>
      <c r="FG49" s="258" t="str">
        <f t="shared" si="12"/>
        <v>已提交</v>
      </c>
      <c r="FH49" s="258" t="str">
        <f t="shared" si="13"/>
        <v>已提交</v>
      </c>
      <c r="FI49" s="257" t="str">
        <f t="shared" si="14"/>
        <v>已提交</v>
      </c>
      <c r="FJ49" s="259" t="str">
        <f t="shared" si="15"/>
        <v>已提交</v>
      </c>
      <c r="FK49" s="258" t="str">
        <f t="shared" si="16"/>
        <v>已提交</v>
      </c>
      <c r="FL49" s="258" t="str">
        <f t="shared" si="17"/>
        <v>已提交</v>
      </c>
      <c r="FM49" s="258" t="str">
        <f t="shared" si="18"/>
        <v>已提交</v>
      </c>
      <c r="FN49" s="258"/>
      <c r="FO49" s="258"/>
      <c r="FP49" s="258"/>
      <c r="FQ49" s="258"/>
      <c r="FR49" s="258"/>
      <c r="FS49" s="258"/>
      <c r="FT49" s="258"/>
      <c r="FU49" s="258"/>
      <c r="FV49" s="258" t="str">
        <f t="shared" si="19"/>
        <v/>
      </c>
      <c r="FW49" s="258" t="str">
        <f t="shared" si="20"/>
        <v/>
      </c>
      <c r="FX49" s="258" t="str">
        <f t="shared" si="21"/>
        <v/>
      </c>
      <c r="FY49" s="258"/>
      <c r="FZ49" s="258"/>
      <c r="GA49" s="258"/>
      <c r="GB49" s="258"/>
      <c r="GC49" s="258"/>
      <c r="GD49" s="258"/>
      <c r="GE49" s="258"/>
      <c r="GF49" s="258"/>
      <c r="GG49" s="258"/>
      <c r="GH49" s="258"/>
      <c r="GI49" s="258"/>
      <c r="GJ49" s="258"/>
      <c r="GK49" s="258"/>
      <c r="GL49" s="258"/>
      <c r="GM49" s="258"/>
      <c r="GN49" s="258"/>
      <c r="GO49" s="258" t="s">
        <v>263</v>
      </c>
      <c r="GP49" s="258"/>
      <c r="GQ49" s="258"/>
      <c r="GR49" s="258"/>
      <c r="GS49" s="258"/>
    </row>
    <row r="50" spans="1:201" s="270" customFormat="1" ht="79.5" customHeight="1">
      <c r="A50" s="286" t="str">
        <f t="shared" si="23"/>
        <v>114學年度第二學期</v>
      </c>
      <c r="B50" s="237">
        <f>'步驟1. 先填【114-1申請總表】第8列之B欄至CN欄'!B50</f>
        <v>0</v>
      </c>
      <c r="C50" s="237">
        <f>'步驟1. 先填【114-1申請總表】第8列之B欄至CN欄'!C50</f>
        <v>0</v>
      </c>
      <c r="D50" s="237" t="str">
        <f>'步驟1. 先填【114-1申請總表】第8列之B欄至CN欄'!D50</f>
        <v>43</v>
      </c>
      <c r="E50" s="237">
        <f>'步驟1. 先填【114-1申請總表】第8列之B欄至CN欄'!E50</f>
        <v>0</v>
      </c>
      <c r="F50" s="237">
        <f>'步驟1. 先填【114-1申請總表】第8列之B欄至CN欄'!F50</f>
        <v>0</v>
      </c>
      <c r="G50" s="237">
        <f>'步驟1. 先填【114-1申請總表】第8列之B欄至CN欄'!G50</f>
        <v>0</v>
      </c>
      <c r="H50" s="237">
        <f>'步驟1. 先填【114-1申請總表】第8列之B欄至CN欄'!H50</f>
        <v>0</v>
      </c>
      <c r="I50" s="237">
        <f>'步驟1. 先填【114-1申請總表】第8列之B欄至CN欄'!I50</f>
        <v>0</v>
      </c>
      <c r="J50" s="237">
        <f>'步驟1. 先填【114-1申請總表】第8列之B欄至CN欄'!J50</f>
        <v>0</v>
      </c>
      <c r="K50" s="237">
        <f>'步驟1. 先填【114-1申請總表】第8列之B欄至CN欄'!K50</f>
        <v>0</v>
      </c>
      <c r="L50" s="237">
        <f>'步驟1. 先填【114-1申請總表】第8列之B欄至CN欄'!L50</f>
        <v>0</v>
      </c>
      <c r="M50" s="237">
        <f>'步驟1. 先填【114-1申請總表】第8列之B欄至CN欄'!M50</f>
        <v>0</v>
      </c>
      <c r="N50" s="237">
        <f>'步驟1. 先填【114-1申請總表】第8列之B欄至CN欄'!N50</f>
        <v>0</v>
      </c>
      <c r="O50" s="237" t="str">
        <f>'步驟1. 先填【114-1申請總表】第8列之B欄至CN欄'!O50</f>
        <v>XX縣XX鄉XX村XX鄰XX路XX號XX樓</v>
      </c>
      <c r="P50" s="237" t="str">
        <f>'步驟1. 先填【114-1申請總表】第8列之B欄至CN欄'!P50</f>
        <v>1.助學獎學金</v>
      </c>
      <c r="Q50" s="237">
        <f>'步驟1. 先填【114-1申請總表】第8列之B欄至CN欄'!Q50</f>
        <v>0</v>
      </c>
      <c r="R50" s="237">
        <f>'步驟1. 先填【114-1申請總表】第8列之B欄至CN欄'!R50</f>
        <v>0</v>
      </c>
      <c r="S50" s="237">
        <f>'步驟1. 先填【114-1申請總表】第8列之B欄至CN欄'!S50</f>
        <v>0</v>
      </c>
      <c r="T50" s="237">
        <f>'步驟1. 先填【114-1申請總表】第8列之B欄至CN欄'!T50</f>
        <v>0</v>
      </c>
      <c r="U50" s="237">
        <f>'步驟1. 先填【114-1申請總表】第8列之B欄至CN欄'!U50</f>
        <v>0</v>
      </c>
      <c r="V50" s="237">
        <f>'步驟1. 先填【114-1申請總表】第8列之B欄至CN欄'!V50</f>
        <v>0</v>
      </c>
      <c r="W50" s="237">
        <f>'步驟1. 先填【114-1申請總表】第8列之B欄至CN欄'!W50</f>
        <v>0</v>
      </c>
      <c r="X50" s="237">
        <f>'步驟1. 先填【114-1申請總表】第8列之B欄至CN欄'!X50</f>
        <v>0</v>
      </c>
      <c r="Y50" s="237">
        <f>'步驟1. 先填【114-1申請總表】第8列之B欄至CN欄'!Y50</f>
        <v>0</v>
      </c>
      <c r="Z50" s="237">
        <f>'步驟1. 先填【114-1申請總表】第8列之B欄至CN欄'!Z50</f>
        <v>0</v>
      </c>
      <c r="AA50" s="237">
        <f>'步驟1. 先填【114-1申請總表】第8列之B欄至CN欄'!AA50</f>
        <v>0</v>
      </c>
      <c r="AB50" s="237">
        <f>'步驟1. 先填【114-1申請總表】第8列之B欄至CN欄'!AB50</f>
        <v>0</v>
      </c>
      <c r="AC50" s="237">
        <f>'步驟1. 先填【114-1申請總表】第8列之B欄至CN欄'!AC50</f>
        <v>0</v>
      </c>
      <c r="AD50" s="237">
        <f>'步驟1. 先填【114-1申請總表】第8列之B欄至CN欄'!AD50</f>
        <v>0</v>
      </c>
      <c r="AE50" s="237">
        <f>'步驟1. 先填【114-1申請總表】第8列之B欄至CN欄'!AE50</f>
        <v>0</v>
      </c>
      <c r="AF50" s="237">
        <f>'步驟1. 先填【114-1申請總表】第8列之B欄至CN欄'!AF50</f>
        <v>0</v>
      </c>
      <c r="AG50" s="237">
        <f>'步驟1. 先填【114-1申請總表】第8列之B欄至CN欄'!AG50</f>
        <v>0</v>
      </c>
      <c r="AH50" s="237">
        <f>'步驟1. 先填【114-1申請總表】第8列之B欄至CN欄'!AH50</f>
        <v>0</v>
      </c>
      <c r="AI50" s="237">
        <f>'步驟1. 先填【114-1申請總表】第8列之B欄至CN欄'!AI50</f>
        <v>0</v>
      </c>
      <c r="AJ50" s="237">
        <f>'步驟1. 先填【114-1申請總表】第8列之B欄至CN欄'!AJ50</f>
        <v>0</v>
      </c>
      <c r="AK50" s="237">
        <f>'步驟1. 先填【114-1申請總表】第8列之B欄至CN欄'!AK50</f>
        <v>0</v>
      </c>
      <c r="AL50" s="237">
        <f>'步驟1. 先填【114-1申請總表】第8列之B欄至CN欄'!AL50</f>
        <v>0</v>
      </c>
      <c r="AM50" s="237">
        <f>'步驟1. 先填【114-1申請總表】第8列之B欄至CN欄'!AM50</f>
        <v>0</v>
      </c>
      <c r="AN50" s="237">
        <f>'步驟1. 先填【114-1申請總表】第8列之B欄至CN欄'!AN50</f>
        <v>0</v>
      </c>
      <c r="AO50" s="237">
        <f>'步驟1. 先填【114-1申請總表】第8列之B欄至CN欄'!AO50</f>
        <v>0</v>
      </c>
      <c r="AP50" s="237">
        <f>'步驟1. 先填【114-1申請總表】第8列之B欄至CN欄'!AP50</f>
        <v>0</v>
      </c>
      <c r="AQ50" s="237">
        <f>'步驟1. 先填【114-1申請總表】第8列之B欄至CN欄'!AQ50</f>
        <v>0</v>
      </c>
      <c r="AR50" s="237">
        <f>'步驟1. 先填【114-1申請總表】第8列之B欄至CN欄'!AR50</f>
        <v>0</v>
      </c>
      <c r="AS50" s="237">
        <f>'步驟1. 先填【114-1申請總表】第8列之B欄至CN欄'!AS50</f>
        <v>0</v>
      </c>
      <c r="AT50" s="237">
        <f>'步驟1. 先填【114-1申請總表】第8列之B欄至CN欄'!AT50</f>
        <v>0</v>
      </c>
      <c r="AU50" s="237">
        <f>'步驟1. 先填【114-1申請總表】第8列之B欄至CN欄'!AU50</f>
        <v>0</v>
      </c>
      <c r="AV50" s="237">
        <f>'步驟1. 先填【114-1申請總表】第8列之B欄至CN欄'!AV50</f>
        <v>0</v>
      </c>
      <c r="AW50" s="237">
        <f>'步驟1. 先填【114-1申請總表】第8列之B欄至CN欄'!AW50</f>
        <v>0</v>
      </c>
      <c r="AX50" s="237">
        <f>'步驟1. 先填【114-1申請總表】第8列之B欄至CN欄'!AX50</f>
        <v>0</v>
      </c>
      <c r="AY50" s="237">
        <f>'步驟1. 先填【114-1申請總表】第8列之B欄至CN欄'!AY50</f>
        <v>0</v>
      </c>
      <c r="AZ50" s="237">
        <f>'步驟1. 先填【114-1申請總表】第8列之B欄至CN欄'!AZ50</f>
        <v>0</v>
      </c>
      <c r="BA50" s="237">
        <f>'步驟1. 先填【114-1申請總表】第8列之B欄至CN欄'!BA50</f>
        <v>0</v>
      </c>
      <c r="BB50" s="237">
        <f>'步驟1. 先填【114-1申請總表】第8列之B欄至CN欄'!BB50</f>
        <v>0</v>
      </c>
      <c r="BC50" s="237">
        <f>'步驟1. 先填【114-1申請總表】第8列之B欄至CN欄'!BC50</f>
        <v>0</v>
      </c>
      <c r="BD50" s="237">
        <f>'步驟1. 先填【114-1申請總表】第8列之B欄至CN欄'!BD50</f>
        <v>0</v>
      </c>
      <c r="BE50" s="237">
        <f>'步驟1. 先填【114-1申請總表】第8列之B欄至CN欄'!BE50</f>
        <v>0</v>
      </c>
      <c r="BF50" s="237">
        <f>'步驟1. 先填【114-1申請總表】第8列之B欄至CN欄'!BF50</f>
        <v>0</v>
      </c>
      <c r="BG50" s="237">
        <f>'步驟1. 先填【114-1申請總表】第8列之B欄至CN欄'!BG50</f>
        <v>0</v>
      </c>
      <c r="BH50" s="237">
        <f>'步驟1. 先填【114-1申請總表】第8列之B欄至CN欄'!BH50</f>
        <v>0</v>
      </c>
      <c r="BI50" s="237">
        <f>'步驟1. 先填【114-1申請總表】第8列之B欄至CN欄'!BI50</f>
        <v>0</v>
      </c>
      <c r="BJ50" s="237">
        <f>'步驟1. 先填【114-1申請總表】第8列之B欄至CN欄'!BJ50</f>
        <v>0</v>
      </c>
      <c r="BK50" s="237">
        <f>'步驟1. 先填【114-1申請總表】第8列之B欄至CN欄'!BK50</f>
        <v>0</v>
      </c>
      <c r="BL50" s="237">
        <f>'步驟1. 先填【114-1申請總表】第8列之B欄至CN欄'!BL50</f>
        <v>0</v>
      </c>
      <c r="BM50" s="237">
        <f>'步驟1. 先填【114-1申請總表】第8列之B欄至CN欄'!BM50</f>
        <v>0</v>
      </c>
      <c r="BN50" s="237">
        <f>'步驟1. 先填【114-1申請總表】第8列之B欄至CN欄'!BN50</f>
        <v>0</v>
      </c>
      <c r="BO50" s="237">
        <f>'步驟1. 先填【114-1申請總表】第8列之B欄至CN欄'!BO50</f>
        <v>0</v>
      </c>
      <c r="BP50" s="237">
        <f>'步驟1. 先填【114-1申請總表】第8列之B欄至CN欄'!BP50</f>
        <v>0</v>
      </c>
      <c r="BQ50" s="237">
        <f>'步驟1. 先填【114-1申請總表】第8列之B欄至CN欄'!BQ50</f>
        <v>0</v>
      </c>
      <c r="BR50" s="237">
        <f>'步驟1. 先填【114-1申請總表】第8列之B欄至CN欄'!BR50</f>
        <v>0</v>
      </c>
      <c r="BS50" s="237">
        <f>'步驟1. 先填【114-1申請總表】第8列之B欄至CN欄'!BS50</f>
        <v>0</v>
      </c>
      <c r="BT50" s="237">
        <f>'步驟1. 先填【114-1申請總表】第8列之B欄至CN欄'!BT50</f>
        <v>0</v>
      </c>
      <c r="BU50" s="237">
        <f>'步驟1. 先填【114-1申請總表】第8列之B欄至CN欄'!BU50</f>
        <v>0</v>
      </c>
      <c r="BV50" s="237">
        <f>'步驟1. 先填【114-1申請總表】第8列之B欄至CN欄'!BV50</f>
        <v>0</v>
      </c>
      <c r="BW50" s="237" t="str">
        <f>'步驟1. 先填【114-1申請總表】第8列之B欄至CN欄'!BW50</f>
        <v xml:space="preserve">學科:
</v>
      </c>
      <c r="BX50" s="237" t="str">
        <f>'步驟1. 先填【114-1申請總表】第8列之B欄至CN欄'!BX50</f>
        <v xml:space="preserve">題型:
</v>
      </c>
      <c r="BY50" s="237">
        <f>'步驟1. 先填【114-1申請總表】第8列之B欄至CN欄'!BY50</f>
        <v>0</v>
      </c>
      <c r="BZ50" s="237" t="str">
        <f>'步驟1. 先填【114-1申請總表】第8列之B欄至CN欄'!BZ50</f>
        <v xml:space="preserve">學科:
</v>
      </c>
      <c r="CA50" s="237" t="str">
        <f>'步驟1. 先填【114-1申請總表】第8列之B欄至CN欄'!CA50</f>
        <v xml:space="preserve">題型:
</v>
      </c>
      <c r="CB50" s="237">
        <f>'步驟1. 先填【114-1申請總表】第8列之B欄至CN欄'!CB50</f>
        <v>0</v>
      </c>
      <c r="CC50" s="237" t="str">
        <f>'步驟1. 先填【114-1申請總表】第8列之B欄至CN欄'!CC50</f>
        <v>有無參加:</v>
      </c>
      <c r="CD50" s="237" t="str">
        <f>'步驟1. 先填【114-1申請總表】第8列之B欄至CN欄'!CD50</f>
        <v xml:space="preserve">社團或活動:
</v>
      </c>
      <c r="CE50" s="237">
        <f>'步驟1. 先填【114-1申請總表】第8列之B欄至CN欄'!CE50</f>
        <v>0</v>
      </c>
      <c r="CF50" s="237">
        <f>'步驟1. 先填【114-1申請總表】第8列之B欄至CN欄'!CF50</f>
        <v>0</v>
      </c>
      <c r="CG50" s="237">
        <f>'步驟1. 先填【114-1申請總表】第8列之B欄至CN欄'!CG50</f>
        <v>0</v>
      </c>
      <c r="CH50" s="237" t="str">
        <f>'步驟1. 先填【114-1申請總表】第8列之B欄至CN欄'!CH50</f>
        <v xml:space="preserve">無達到學習目標之原因:
</v>
      </c>
      <c r="CI50" s="237" t="str">
        <f>'步驟1. 先填【114-1申請總表】第8列之B欄至CN欄'!CI50</f>
        <v xml:space="preserve">改善方法:
</v>
      </c>
      <c r="CJ50" s="237" t="str">
        <f>'步驟1. 先填【114-1申請總表】第8列之B欄至CN欄'!CJ50</f>
        <v xml:space="preserve">最喜歡的課後休閒活動:
</v>
      </c>
      <c r="CK50" s="237" t="str">
        <f>'步驟1. 先填【114-1申請總表】第8列之B欄至CN欄'!CK50</f>
        <v xml:space="preserve">收穫:
</v>
      </c>
      <c r="CL50" s="237">
        <f>'步驟1. 先填【114-1申請總表】第8列之B欄至CN欄'!CL50</f>
        <v>0</v>
      </c>
      <c r="CM50" s="237">
        <f>'步驟1. 先填【114-1申請總表】第8列之B欄至CN欄'!CM50</f>
        <v>0</v>
      </c>
      <c r="CN50" s="237">
        <f>'步驟1. 先填【114-1申請總表】第8列之B欄至CN欄'!CN50</f>
        <v>0</v>
      </c>
      <c r="CO50" s="243">
        <f>'步驟1. 先填【114-1申請總表】第8列之B欄至CN欄'!CO50</f>
        <v>0</v>
      </c>
      <c r="CP50" s="243" t="str">
        <f>'步驟1. 先填【114-1申請總表】第8列之B欄至CN欄'!CP50</f>
        <v>7000021</v>
      </c>
      <c r="CQ50" s="243" t="str">
        <f>'步驟1. 先填【114-1申請總表】第8列之B欄至CN欄'!CQ50</f>
        <v/>
      </c>
      <c r="CR50" s="243" t="str">
        <f>'步驟1. 先填【114-1申請總表】第8列之B欄至CN欄'!CR50</f>
        <v/>
      </c>
      <c r="CS50" s="243">
        <f>'步驟1. 先填【114-1申請總表】第8列之B欄至CN欄'!CS50</f>
        <v>0</v>
      </c>
      <c r="CT50" s="243" t="str">
        <f>'步驟1. 先填【114-1申請總表】第8列之B欄至CN欄'!CT50</f>
        <v/>
      </c>
      <c r="CU50" s="243" t="str">
        <f>'步驟1. 先填【114-1申請總表】第8列之B欄至CN欄'!CU50</f>
        <v/>
      </c>
      <c r="CV50" s="243" t="str">
        <f>'步驟1. 先填【114-1申請總表】第8列之B欄至CN欄'!CV50</f>
        <v/>
      </c>
      <c r="CW50" s="243" t="str">
        <f>'步驟1. 先填【114-1申請總表】第8列之B欄至CN欄'!CW50</f>
        <v/>
      </c>
      <c r="CX50" s="243" t="str">
        <f>'步驟1. 先填【114-1申請總表】第8列之B欄至CN欄'!CX50</f>
        <v/>
      </c>
      <c r="CY50" s="243" t="str">
        <f>'步驟1. 先填【114-1申請總表】第8列之B欄至CN欄'!CY50</f>
        <v/>
      </c>
      <c r="CZ50" s="243" t="str">
        <f>'步驟1. 先填【114-1申請總表】第8列之B欄至CN欄'!CZ50</f>
        <v/>
      </c>
      <c r="DA50" s="243">
        <f>'步驟1. 先填【114-1申請總表】第8列之B欄至CN欄'!DA50</f>
        <v>0</v>
      </c>
      <c r="DB50" s="243">
        <f>'步驟1. 先填【114-1申請總表】第8列之B欄至CN欄'!DB50</f>
        <v>0</v>
      </c>
      <c r="DC50" s="243">
        <f>'步驟1. 先填【114-1申請總表】第8列之B欄至CN欄'!DC50</f>
        <v>0</v>
      </c>
      <c r="DD50" s="243">
        <f>'步驟1. 先填【114-1申請總表】第8列之B欄至CN欄'!DD50</f>
        <v>0</v>
      </c>
      <c r="DE50" s="243">
        <f>'步驟1. 先填【114-1申請總表】第8列之B欄至CN欄'!DE50</f>
        <v>0</v>
      </c>
      <c r="DF50" s="243">
        <f>'步驟1. 先填【114-1申請總表】第8列之B欄至CN欄'!DF50</f>
        <v>1</v>
      </c>
      <c r="DG50" s="243">
        <f>'步驟1. 先填【114-1申請總表】第8列之B欄至CN欄'!DG50</f>
        <v>0</v>
      </c>
      <c r="DH50" s="243">
        <f>'步驟1. 先填【114-1申請總表】第8列之B欄至CN欄'!DH50</f>
        <v>0</v>
      </c>
      <c r="DI50" s="243">
        <f>'步驟1. 先填【114-1申請總表】第8列之B欄至CN欄'!DI50</f>
        <v>0</v>
      </c>
      <c r="DJ50" s="243">
        <f>'步驟1. 先填【114-1申請總表】第8列之B欄至CN欄'!DJ50</f>
        <v>0</v>
      </c>
      <c r="DK50" s="243">
        <f>'步驟1. 先填【114-1申請總表】第8列之B欄至CN欄'!DK50</f>
        <v>0</v>
      </c>
      <c r="DL50" s="243">
        <f>'步驟1. 先填【114-1申請總表】第8列之B欄至CN欄'!DL50</f>
        <v>0</v>
      </c>
      <c r="DM50" s="243">
        <f>'步驟1. 先填【114-1申請總表】第8列之B欄至CN欄'!DM50</f>
        <v>0</v>
      </c>
      <c r="DN50" s="243">
        <f>'步驟1. 先填【114-1申請總表】第8列之B欄至CN欄'!DN50</f>
        <v>0</v>
      </c>
      <c r="DO50" s="266" t="str">
        <f t="shared" si="0"/>
        <v>身份別輸入錯誤</v>
      </c>
      <c r="DP50" s="266" t="str">
        <f t="shared" si="1"/>
        <v>身份別輸入錯誤</v>
      </c>
      <c r="DQ50" s="266" t="str">
        <f t="shared" si="2"/>
        <v>身份別輸入錯誤</v>
      </c>
      <c r="DR50" s="267">
        <v>0</v>
      </c>
      <c r="DS50" s="267"/>
      <c r="DT50" s="267"/>
      <c r="DU50" s="267"/>
      <c r="DV50" s="267"/>
      <c r="DW50" s="267"/>
      <c r="DX50" s="267"/>
      <c r="DY50" s="267"/>
      <c r="DZ50" s="267"/>
      <c r="EA50" s="267"/>
      <c r="EB50" s="267">
        <f t="shared" si="22"/>
        <v>0</v>
      </c>
      <c r="EC50" s="267"/>
      <c r="ED50" s="267"/>
      <c r="EE50" s="267"/>
      <c r="EF50" s="267"/>
      <c r="EG50" s="267"/>
      <c r="EH50" s="267"/>
      <c r="EI50" s="267"/>
      <c r="EJ50" s="267"/>
      <c r="EK50" s="267"/>
      <c r="EL50" s="267"/>
      <c r="EM50" s="267"/>
      <c r="EN50" s="267"/>
      <c r="EO50" s="267"/>
      <c r="EP50" s="267"/>
      <c r="EQ50" s="267"/>
      <c r="ER50" s="267"/>
      <c r="ES50" s="267"/>
      <c r="ET50" s="267"/>
      <c r="EU50" s="258"/>
      <c r="EV50" s="258"/>
      <c r="EW50" s="258"/>
      <c r="EX50" s="257" t="str">
        <f t="shared" si="3"/>
        <v>已提交</v>
      </c>
      <c r="EY50" s="257" t="str">
        <f t="shared" si="4"/>
        <v>已提交</v>
      </c>
      <c r="EZ50" s="257" t="str">
        <f t="shared" si="5"/>
        <v>已提交</v>
      </c>
      <c r="FA50" s="258" t="str">
        <f t="shared" si="6"/>
        <v>已提交</v>
      </c>
      <c r="FB50" s="258" t="str">
        <f t="shared" si="7"/>
        <v>已提交</v>
      </c>
      <c r="FC50" s="258" t="str">
        <f t="shared" si="8"/>
        <v>已提交</v>
      </c>
      <c r="FD50" s="258" t="str">
        <f t="shared" si="9"/>
        <v>已提交</v>
      </c>
      <c r="FE50" s="258" t="str">
        <f t="shared" si="10"/>
        <v>已提交</v>
      </c>
      <c r="FF50" s="258" t="str">
        <f t="shared" si="11"/>
        <v>已提交</v>
      </c>
      <c r="FG50" s="258" t="str">
        <f t="shared" si="12"/>
        <v>已提交</v>
      </c>
      <c r="FH50" s="258" t="str">
        <f t="shared" si="13"/>
        <v>已提交</v>
      </c>
      <c r="FI50" s="257" t="str">
        <f t="shared" si="14"/>
        <v>已提交</v>
      </c>
      <c r="FJ50" s="259" t="str">
        <f t="shared" si="15"/>
        <v>已提交</v>
      </c>
      <c r="FK50" s="258" t="str">
        <f t="shared" si="16"/>
        <v>已提交</v>
      </c>
      <c r="FL50" s="258" t="str">
        <f t="shared" si="17"/>
        <v>已提交</v>
      </c>
      <c r="FM50" s="258" t="str">
        <f t="shared" si="18"/>
        <v>已提交</v>
      </c>
      <c r="FN50" s="258"/>
      <c r="FO50" s="258"/>
      <c r="FP50" s="258"/>
      <c r="FQ50" s="258"/>
      <c r="FR50" s="258"/>
      <c r="FS50" s="258"/>
      <c r="FT50" s="258"/>
      <c r="FU50" s="258"/>
      <c r="FV50" s="258" t="str">
        <f t="shared" si="19"/>
        <v/>
      </c>
      <c r="FW50" s="258" t="str">
        <f t="shared" si="20"/>
        <v/>
      </c>
      <c r="FX50" s="258" t="str">
        <f t="shared" si="21"/>
        <v/>
      </c>
      <c r="FY50" s="258"/>
      <c r="FZ50" s="258"/>
      <c r="GA50" s="258"/>
      <c r="GB50" s="258"/>
      <c r="GC50" s="258"/>
      <c r="GD50" s="258"/>
      <c r="GE50" s="258"/>
      <c r="GF50" s="258"/>
      <c r="GG50" s="258"/>
      <c r="GH50" s="258"/>
      <c r="GI50" s="258"/>
      <c r="GJ50" s="258"/>
      <c r="GK50" s="258"/>
      <c r="GL50" s="258"/>
      <c r="GM50" s="258"/>
      <c r="GN50" s="258"/>
      <c r="GO50" s="258" t="s">
        <v>263</v>
      </c>
      <c r="GP50" s="258"/>
      <c r="GQ50" s="258"/>
      <c r="GR50" s="258"/>
      <c r="GS50" s="258"/>
    </row>
    <row r="51" spans="1:201" s="270" customFormat="1" ht="79.5" customHeight="1">
      <c r="A51" s="286" t="str">
        <f t="shared" si="23"/>
        <v>114學年度第二學期</v>
      </c>
      <c r="B51" s="237">
        <f>'步驟1. 先填【114-1申請總表】第8列之B欄至CN欄'!B51</f>
        <v>0</v>
      </c>
      <c r="C51" s="237">
        <f>'步驟1. 先填【114-1申請總表】第8列之B欄至CN欄'!C51</f>
        <v>0</v>
      </c>
      <c r="D51" s="237" t="str">
        <f>'步驟1. 先填【114-1申請總表】第8列之B欄至CN欄'!D51</f>
        <v>44</v>
      </c>
      <c r="E51" s="237">
        <f>'步驟1. 先填【114-1申請總表】第8列之B欄至CN欄'!E51</f>
        <v>0</v>
      </c>
      <c r="F51" s="237">
        <f>'步驟1. 先填【114-1申請總表】第8列之B欄至CN欄'!F51</f>
        <v>0</v>
      </c>
      <c r="G51" s="237">
        <f>'步驟1. 先填【114-1申請總表】第8列之B欄至CN欄'!G51</f>
        <v>0</v>
      </c>
      <c r="H51" s="237">
        <f>'步驟1. 先填【114-1申請總表】第8列之B欄至CN欄'!H51</f>
        <v>0</v>
      </c>
      <c r="I51" s="237">
        <f>'步驟1. 先填【114-1申請總表】第8列之B欄至CN欄'!I51</f>
        <v>0</v>
      </c>
      <c r="J51" s="237">
        <f>'步驟1. 先填【114-1申請總表】第8列之B欄至CN欄'!J51</f>
        <v>0</v>
      </c>
      <c r="K51" s="237">
        <f>'步驟1. 先填【114-1申請總表】第8列之B欄至CN欄'!K51</f>
        <v>0</v>
      </c>
      <c r="L51" s="237">
        <f>'步驟1. 先填【114-1申請總表】第8列之B欄至CN欄'!L51</f>
        <v>0</v>
      </c>
      <c r="M51" s="237">
        <f>'步驟1. 先填【114-1申請總表】第8列之B欄至CN欄'!M51</f>
        <v>0</v>
      </c>
      <c r="N51" s="237">
        <f>'步驟1. 先填【114-1申請總表】第8列之B欄至CN欄'!N51</f>
        <v>0</v>
      </c>
      <c r="O51" s="237" t="str">
        <f>'步驟1. 先填【114-1申請總表】第8列之B欄至CN欄'!O51</f>
        <v>XX縣XX鄉XX村XX鄰XX路XX號XX樓</v>
      </c>
      <c r="P51" s="237" t="str">
        <f>'步驟1. 先填【114-1申請總表】第8列之B欄至CN欄'!P51</f>
        <v>1.助學獎學金</v>
      </c>
      <c r="Q51" s="237">
        <f>'步驟1. 先填【114-1申請總表】第8列之B欄至CN欄'!Q51</f>
        <v>0</v>
      </c>
      <c r="R51" s="237">
        <f>'步驟1. 先填【114-1申請總表】第8列之B欄至CN欄'!R51</f>
        <v>0</v>
      </c>
      <c r="S51" s="237">
        <f>'步驟1. 先填【114-1申請總表】第8列之B欄至CN欄'!S51</f>
        <v>0</v>
      </c>
      <c r="T51" s="237">
        <f>'步驟1. 先填【114-1申請總表】第8列之B欄至CN欄'!T51</f>
        <v>0</v>
      </c>
      <c r="U51" s="237">
        <f>'步驟1. 先填【114-1申請總表】第8列之B欄至CN欄'!U51</f>
        <v>0</v>
      </c>
      <c r="V51" s="237">
        <f>'步驟1. 先填【114-1申請總表】第8列之B欄至CN欄'!V51</f>
        <v>0</v>
      </c>
      <c r="W51" s="237">
        <f>'步驟1. 先填【114-1申請總表】第8列之B欄至CN欄'!W51</f>
        <v>0</v>
      </c>
      <c r="X51" s="237">
        <f>'步驟1. 先填【114-1申請總表】第8列之B欄至CN欄'!X51</f>
        <v>0</v>
      </c>
      <c r="Y51" s="237">
        <f>'步驟1. 先填【114-1申請總表】第8列之B欄至CN欄'!Y51</f>
        <v>0</v>
      </c>
      <c r="Z51" s="237">
        <f>'步驟1. 先填【114-1申請總表】第8列之B欄至CN欄'!Z51</f>
        <v>0</v>
      </c>
      <c r="AA51" s="237">
        <f>'步驟1. 先填【114-1申請總表】第8列之B欄至CN欄'!AA51</f>
        <v>0</v>
      </c>
      <c r="AB51" s="237">
        <f>'步驟1. 先填【114-1申請總表】第8列之B欄至CN欄'!AB51</f>
        <v>0</v>
      </c>
      <c r="AC51" s="237">
        <f>'步驟1. 先填【114-1申請總表】第8列之B欄至CN欄'!AC51</f>
        <v>0</v>
      </c>
      <c r="AD51" s="237">
        <f>'步驟1. 先填【114-1申請總表】第8列之B欄至CN欄'!AD51</f>
        <v>0</v>
      </c>
      <c r="AE51" s="237">
        <f>'步驟1. 先填【114-1申請總表】第8列之B欄至CN欄'!AE51</f>
        <v>0</v>
      </c>
      <c r="AF51" s="237">
        <f>'步驟1. 先填【114-1申請總表】第8列之B欄至CN欄'!AF51</f>
        <v>0</v>
      </c>
      <c r="AG51" s="237">
        <f>'步驟1. 先填【114-1申請總表】第8列之B欄至CN欄'!AG51</f>
        <v>0</v>
      </c>
      <c r="AH51" s="237">
        <f>'步驟1. 先填【114-1申請總表】第8列之B欄至CN欄'!AH51</f>
        <v>0</v>
      </c>
      <c r="AI51" s="237">
        <f>'步驟1. 先填【114-1申請總表】第8列之B欄至CN欄'!AI51</f>
        <v>0</v>
      </c>
      <c r="AJ51" s="237">
        <f>'步驟1. 先填【114-1申請總表】第8列之B欄至CN欄'!AJ51</f>
        <v>0</v>
      </c>
      <c r="AK51" s="237">
        <f>'步驟1. 先填【114-1申請總表】第8列之B欄至CN欄'!AK51</f>
        <v>0</v>
      </c>
      <c r="AL51" s="237">
        <f>'步驟1. 先填【114-1申請總表】第8列之B欄至CN欄'!AL51</f>
        <v>0</v>
      </c>
      <c r="AM51" s="237">
        <f>'步驟1. 先填【114-1申請總表】第8列之B欄至CN欄'!AM51</f>
        <v>0</v>
      </c>
      <c r="AN51" s="237">
        <f>'步驟1. 先填【114-1申請總表】第8列之B欄至CN欄'!AN51</f>
        <v>0</v>
      </c>
      <c r="AO51" s="237">
        <f>'步驟1. 先填【114-1申請總表】第8列之B欄至CN欄'!AO51</f>
        <v>0</v>
      </c>
      <c r="AP51" s="237">
        <f>'步驟1. 先填【114-1申請總表】第8列之B欄至CN欄'!AP51</f>
        <v>0</v>
      </c>
      <c r="AQ51" s="237">
        <f>'步驟1. 先填【114-1申請總表】第8列之B欄至CN欄'!AQ51</f>
        <v>0</v>
      </c>
      <c r="AR51" s="237">
        <f>'步驟1. 先填【114-1申請總表】第8列之B欄至CN欄'!AR51</f>
        <v>0</v>
      </c>
      <c r="AS51" s="237">
        <f>'步驟1. 先填【114-1申請總表】第8列之B欄至CN欄'!AS51</f>
        <v>0</v>
      </c>
      <c r="AT51" s="237">
        <f>'步驟1. 先填【114-1申請總表】第8列之B欄至CN欄'!AT51</f>
        <v>0</v>
      </c>
      <c r="AU51" s="237">
        <f>'步驟1. 先填【114-1申請總表】第8列之B欄至CN欄'!AU51</f>
        <v>0</v>
      </c>
      <c r="AV51" s="237">
        <f>'步驟1. 先填【114-1申請總表】第8列之B欄至CN欄'!AV51</f>
        <v>0</v>
      </c>
      <c r="AW51" s="237">
        <f>'步驟1. 先填【114-1申請總表】第8列之B欄至CN欄'!AW51</f>
        <v>0</v>
      </c>
      <c r="AX51" s="237">
        <f>'步驟1. 先填【114-1申請總表】第8列之B欄至CN欄'!AX51</f>
        <v>0</v>
      </c>
      <c r="AY51" s="237">
        <f>'步驟1. 先填【114-1申請總表】第8列之B欄至CN欄'!AY51</f>
        <v>0</v>
      </c>
      <c r="AZ51" s="237">
        <f>'步驟1. 先填【114-1申請總表】第8列之B欄至CN欄'!AZ51</f>
        <v>0</v>
      </c>
      <c r="BA51" s="237">
        <f>'步驟1. 先填【114-1申請總表】第8列之B欄至CN欄'!BA51</f>
        <v>0</v>
      </c>
      <c r="BB51" s="237">
        <f>'步驟1. 先填【114-1申請總表】第8列之B欄至CN欄'!BB51</f>
        <v>0</v>
      </c>
      <c r="BC51" s="237">
        <f>'步驟1. 先填【114-1申請總表】第8列之B欄至CN欄'!BC51</f>
        <v>0</v>
      </c>
      <c r="BD51" s="237">
        <f>'步驟1. 先填【114-1申請總表】第8列之B欄至CN欄'!BD51</f>
        <v>0</v>
      </c>
      <c r="BE51" s="237">
        <f>'步驟1. 先填【114-1申請總表】第8列之B欄至CN欄'!BE51</f>
        <v>0</v>
      </c>
      <c r="BF51" s="237">
        <f>'步驟1. 先填【114-1申請總表】第8列之B欄至CN欄'!BF51</f>
        <v>0</v>
      </c>
      <c r="BG51" s="237">
        <f>'步驟1. 先填【114-1申請總表】第8列之B欄至CN欄'!BG51</f>
        <v>0</v>
      </c>
      <c r="BH51" s="237">
        <f>'步驟1. 先填【114-1申請總表】第8列之B欄至CN欄'!BH51</f>
        <v>0</v>
      </c>
      <c r="BI51" s="237">
        <f>'步驟1. 先填【114-1申請總表】第8列之B欄至CN欄'!BI51</f>
        <v>0</v>
      </c>
      <c r="BJ51" s="237">
        <f>'步驟1. 先填【114-1申請總表】第8列之B欄至CN欄'!BJ51</f>
        <v>0</v>
      </c>
      <c r="BK51" s="237">
        <f>'步驟1. 先填【114-1申請總表】第8列之B欄至CN欄'!BK51</f>
        <v>0</v>
      </c>
      <c r="BL51" s="237">
        <f>'步驟1. 先填【114-1申請總表】第8列之B欄至CN欄'!BL51</f>
        <v>0</v>
      </c>
      <c r="BM51" s="237">
        <f>'步驟1. 先填【114-1申請總表】第8列之B欄至CN欄'!BM51</f>
        <v>0</v>
      </c>
      <c r="BN51" s="237">
        <f>'步驟1. 先填【114-1申請總表】第8列之B欄至CN欄'!BN51</f>
        <v>0</v>
      </c>
      <c r="BO51" s="237">
        <f>'步驟1. 先填【114-1申請總表】第8列之B欄至CN欄'!BO51</f>
        <v>0</v>
      </c>
      <c r="BP51" s="237">
        <f>'步驟1. 先填【114-1申請總表】第8列之B欄至CN欄'!BP51</f>
        <v>0</v>
      </c>
      <c r="BQ51" s="237">
        <f>'步驟1. 先填【114-1申請總表】第8列之B欄至CN欄'!BQ51</f>
        <v>0</v>
      </c>
      <c r="BR51" s="237">
        <f>'步驟1. 先填【114-1申請總表】第8列之B欄至CN欄'!BR51</f>
        <v>0</v>
      </c>
      <c r="BS51" s="237">
        <f>'步驟1. 先填【114-1申請總表】第8列之B欄至CN欄'!BS51</f>
        <v>0</v>
      </c>
      <c r="BT51" s="237">
        <f>'步驟1. 先填【114-1申請總表】第8列之B欄至CN欄'!BT51</f>
        <v>0</v>
      </c>
      <c r="BU51" s="237">
        <f>'步驟1. 先填【114-1申請總表】第8列之B欄至CN欄'!BU51</f>
        <v>0</v>
      </c>
      <c r="BV51" s="237">
        <f>'步驟1. 先填【114-1申請總表】第8列之B欄至CN欄'!BV51</f>
        <v>0</v>
      </c>
      <c r="BW51" s="237" t="str">
        <f>'步驟1. 先填【114-1申請總表】第8列之B欄至CN欄'!BW51</f>
        <v xml:space="preserve">學科:
</v>
      </c>
      <c r="BX51" s="237" t="str">
        <f>'步驟1. 先填【114-1申請總表】第8列之B欄至CN欄'!BX51</f>
        <v xml:space="preserve">題型:
</v>
      </c>
      <c r="BY51" s="237">
        <f>'步驟1. 先填【114-1申請總表】第8列之B欄至CN欄'!BY51</f>
        <v>0</v>
      </c>
      <c r="BZ51" s="237" t="str">
        <f>'步驟1. 先填【114-1申請總表】第8列之B欄至CN欄'!BZ51</f>
        <v xml:space="preserve">學科:
</v>
      </c>
      <c r="CA51" s="237" t="str">
        <f>'步驟1. 先填【114-1申請總表】第8列之B欄至CN欄'!CA51</f>
        <v xml:space="preserve">題型:
</v>
      </c>
      <c r="CB51" s="237">
        <f>'步驟1. 先填【114-1申請總表】第8列之B欄至CN欄'!CB51</f>
        <v>0</v>
      </c>
      <c r="CC51" s="237" t="str">
        <f>'步驟1. 先填【114-1申請總表】第8列之B欄至CN欄'!CC51</f>
        <v>有無參加:</v>
      </c>
      <c r="CD51" s="237" t="str">
        <f>'步驟1. 先填【114-1申請總表】第8列之B欄至CN欄'!CD51</f>
        <v xml:space="preserve">社團或活動:
</v>
      </c>
      <c r="CE51" s="237">
        <f>'步驟1. 先填【114-1申請總表】第8列之B欄至CN欄'!CE51</f>
        <v>0</v>
      </c>
      <c r="CF51" s="237">
        <f>'步驟1. 先填【114-1申請總表】第8列之B欄至CN欄'!CF51</f>
        <v>0</v>
      </c>
      <c r="CG51" s="237">
        <f>'步驟1. 先填【114-1申請總表】第8列之B欄至CN欄'!CG51</f>
        <v>0</v>
      </c>
      <c r="CH51" s="237" t="str">
        <f>'步驟1. 先填【114-1申請總表】第8列之B欄至CN欄'!CH51</f>
        <v xml:space="preserve">無達到學習目標之原因:
</v>
      </c>
      <c r="CI51" s="237" t="str">
        <f>'步驟1. 先填【114-1申請總表】第8列之B欄至CN欄'!CI51</f>
        <v xml:space="preserve">改善方法:
</v>
      </c>
      <c r="CJ51" s="237" t="str">
        <f>'步驟1. 先填【114-1申請總表】第8列之B欄至CN欄'!CJ51</f>
        <v xml:space="preserve">最喜歡的課後休閒活動:
</v>
      </c>
      <c r="CK51" s="237" t="str">
        <f>'步驟1. 先填【114-1申請總表】第8列之B欄至CN欄'!CK51</f>
        <v xml:space="preserve">收穫:
</v>
      </c>
      <c r="CL51" s="237">
        <f>'步驟1. 先填【114-1申請總表】第8列之B欄至CN欄'!CL51</f>
        <v>0</v>
      </c>
      <c r="CM51" s="237">
        <f>'步驟1. 先填【114-1申請總表】第8列之B欄至CN欄'!CM51</f>
        <v>0</v>
      </c>
      <c r="CN51" s="237">
        <f>'步驟1. 先填【114-1申請總表】第8列之B欄至CN欄'!CN51</f>
        <v>0</v>
      </c>
      <c r="CO51" s="243">
        <f>'步驟1. 先填【114-1申請總表】第8列之B欄至CN欄'!CO51</f>
        <v>0</v>
      </c>
      <c r="CP51" s="243" t="str">
        <f>'步驟1. 先填【114-1申請總表】第8列之B欄至CN欄'!CP51</f>
        <v>7000021</v>
      </c>
      <c r="CQ51" s="243" t="str">
        <f>'步驟1. 先填【114-1申請總表】第8列之B欄至CN欄'!CQ51</f>
        <v/>
      </c>
      <c r="CR51" s="243" t="str">
        <f>'步驟1. 先填【114-1申請總表】第8列之B欄至CN欄'!CR51</f>
        <v/>
      </c>
      <c r="CS51" s="243">
        <f>'步驟1. 先填【114-1申請總表】第8列之B欄至CN欄'!CS51</f>
        <v>0</v>
      </c>
      <c r="CT51" s="243" t="str">
        <f>'步驟1. 先填【114-1申請總表】第8列之B欄至CN欄'!CT51</f>
        <v/>
      </c>
      <c r="CU51" s="243" t="str">
        <f>'步驟1. 先填【114-1申請總表】第8列之B欄至CN欄'!CU51</f>
        <v/>
      </c>
      <c r="CV51" s="243" t="str">
        <f>'步驟1. 先填【114-1申請總表】第8列之B欄至CN欄'!CV51</f>
        <v/>
      </c>
      <c r="CW51" s="243" t="str">
        <f>'步驟1. 先填【114-1申請總表】第8列之B欄至CN欄'!CW51</f>
        <v/>
      </c>
      <c r="CX51" s="243" t="str">
        <f>'步驟1. 先填【114-1申請總表】第8列之B欄至CN欄'!CX51</f>
        <v/>
      </c>
      <c r="CY51" s="243" t="str">
        <f>'步驟1. 先填【114-1申請總表】第8列之B欄至CN欄'!CY51</f>
        <v/>
      </c>
      <c r="CZ51" s="243" t="str">
        <f>'步驟1. 先填【114-1申請總表】第8列之B欄至CN欄'!CZ51</f>
        <v/>
      </c>
      <c r="DA51" s="243">
        <f>'步驟1. 先填【114-1申請總表】第8列之B欄至CN欄'!DA51</f>
        <v>0</v>
      </c>
      <c r="DB51" s="243">
        <f>'步驟1. 先填【114-1申請總表】第8列之B欄至CN欄'!DB51</f>
        <v>0</v>
      </c>
      <c r="DC51" s="243">
        <f>'步驟1. 先填【114-1申請總表】第8列之B欄至CN欄'!DC51</f>
        <v>0</v>
      </c>
      <c r="DD51" s="243">
        <f>'步驟1. 先填【114-1申請總表】第8列之B欄至CN欄'!DD51</f>
        <v>0</v>
      </c>
      <c r="DE51" s="243">
        <f>'步驟1. 先填【114-1申請總表】第8列之B欄至CN欄'!DE51</f>
        <v>0</v>
      </c>
      <c r="DF51" s="243">
        <f>'步驟1. 先填【114-1申請總表】第8列之B欄至CN欄'!DF51</f>
        <v>1</v>
      </c>
      <c r="DG51" s="243">
        <f>'步驟1. 先填【114-1申請總表】第8列之B欄至CN欄'!DG51</f>
        <v>0</v>
      </c>
      <c r="DH51" s="243">
        <f>'步驟1. 先填【114-1申請總表】第8列之B欄至CN欄'!DH51</f>
        <v>0</v>
      </c>
      <c r="DI51" s="243">
        <f>'步驟1. 先填【114-1申請總表】第8列之B欄至CN欄'!DI51</f>
        <v>0</v>
      </c>
      <c r="DJ51" s="243">
        <f>'步驟1. 先填【114-1申請總表】第8列之B欄至CN欄'!DJ51</f>
        <v>0</v>
      </c>
      <c r="DK51" s="243">
        <f>'步驟1. 先填【114-1申請總表】第8列之B欄至CN欄'!DK51</f>
        <v>0</v>
      </c>
      <c r="DL51" s="243">
        <f>'步驟1. 先填【114-1申請總表】第8列之B欄至CN欄'!DL51</f>
        <v>0</v>
      </c>
      <c r="DM51" s="243">
        <f>'步驟1. 先填【114-1申請總表】第8列之B欄至CN欄'!DM51</f>
        <v>0</v>
      </c>
      <c r="DN51" s="243">
        <f>'步驟1. 先填【114-1申請總表】第8列之B欄至CN欄'!DN51</f>
        <v>0</v>
      </c>
      <c r="DO51" s="266" t="str">
        <f t="shared" si="0"/>
        <v>身份別輸入錯誤</v>
      </c>
      <c r="DP51" s="266" t="str">
        <f t="shared" si="1"/>
        <v>身份別輸入錯誤</v>
      </c>
      <c r="DQ51" s="266" t="str">
        <f t="shared" si="2"/>
        <v>身份別輸入錯誤</v>
      </c>
      <c r="DR51" s="267">
        <v>0</v>
      </c>
      <c r="DS51" s="267"/>
      <c r="DT51" s="267"/>
      <c r="DU51" s="267"/>
      <c r="DV51" s="267"/>
      <c r="DW51" s="267"/>
      <c r="DX51" s="267"/>
      <c r="DY51" s="267"/>
      <c r="DZ51" s="267"/>
      <c r="EA51" s="267"/>
      <c r="EB51" s="267">
        <f t="shared" si="22"/>
        <v>0</v>
      </c>
      <c r="EC51" s="267"/>
      <c r="ED51" s="267"/>
      <c r="EE51" s="267"/>
      <c r="EF51" s="267"/>
      <c r="EG51" s="267"/>
      <c r="EH51" s="267"/>
      <c r="EI51" s="267"/>
      <c r="EJ51" s="267"/>
      <c r="EK51" s="267"/>
      <c r="EL51" s="267"/>
      <c r="EM51" s="267"/>
      <c r="EN51" s="267"/>
      <c r="EO51" s="267"/>
      <c r="EP51" s="267"/>
      <c r="EQ51" s="267"/>
      <c r="ER51" s="267"/>
      <c r="ES51" s="267"/>
      <c r="ET51" s="267"/>
      <c r="EU51" s="258"/>
      <c r="EV51" s="258"/>
      <c r="EW51" s="258"/>
      <c r="EX51" s="257" t="str">
        <f t="shared" si="3"/>
        <v>已提交</v>
      </c>
      <c r="EY51" s="257" t="str">
        <f t="shared" si="4"/>
        <v>已提交</v>
      </c>
      <c r="EZ51" s="257" t="str">
        <f t="shared" si="5"/>
        <v>已提交</v>
      </c>
      <c r="FA51" s="258" t="str">
        <f t="shared" si="6"/>
        <v>已提交</v>
      </c>
      <c r="FB51" s="258" t="str">
        <f t="shared" si="7"/>
        <v>已提交</v>
      </c>
      <c r="FC51" s="258" t="str">
        <f t="shared" si="8"/>
        <v>已提交</v>
      </c>
      <c r="FD51" s="258" t="str">
        <f t="shared" si="9"/>
        <v>已提交</v>
      </c>
      <c r="FE51" s="258" t="str">
        <f t="shared" si="10"/>
        <v>已提交</v>
      </c>
      <c r="FF51" s="258" t="str">
        <f t="shared" si="11"/>
        <v>已提交</v>
      </c>
      <c r="FG51" s="258" t="str">
        <f t="shared" si="12"/>
        <v>已提交</v>
      </c>
      <c r="FH51" s="258" t="str">
        <f t="shared" si="13"/>
        <v>已提交</v>
      </c>
      <c r="FI51" s="257" t="str">
        <f t="shared" si="14"/>
        <v>已提交</v>
      </c>
      <c r="FJ51" s="259" t="str">
        <f t="shared" si="15"/>
        <v>已提交</v>
      </c>
      <c r="FK51" s="258" t="str">
        <f t="shared" si="16"/>
        <v>已提交</v>
      </c>
      <c r="FL51" s="258" t="str">
        <f t="shared" si="17"/>
        <v>已提交</v>
      </c>
      <c r="FM51" s="258" t="str">
        <f t="shared" si="18"/>
        <v>已提交</v>
      </c>
      <c r="FN51" s="258"/>
      <c r="FO51" s="258"/>
      <c r="FP51" s="258"/>
      <c r="FQ51" s="258"/>
      <c r="FR51" s="258"/>
      <c r="FS51" s="258"/>
      <c r="FT51" s="258"/>
      <c r="FU51" s="258"/>
      <c r="FV51" s="258" t="str">
        <f t="shared" si="19"/>
        <v/>
      </c>
      <c r="FW51" s="258" t="str">
        <f t="shared" si="20"/>
        <v/>
      </c>
      <c r="FX51" s="258" t="str">
        <f t="shared" si="21"/>
        <v/>
      </c>
      <c r="FY51" s="258"/>
      <c r="FZ51" s="258"/>
      <c r="GA51" s="258"/>
      <c r="GB51" s="258"/>
      <c r="GC51" s="258"/>
      <c r="GD51" s="258"/>
      <c r="GE51" s="258"/>
      <c r="GF51" s="258"/>
      <c r="GG51" s="258"/>
      <c r="GH51" s="258"/>
      <c r="GI51" s="258"/>
      <c r="GJ51" s="258"/>
      <c r="GK51" s="258"/>
      <c r="GL51" s="258"/>
      <c r="GM51" s="258"/>
      <c r="GN51" s="258"/>
      <c r="GO51" s="258" t="s">
        <v>263</v>
      </c>
      <c r="GP51" s="258"/>
      <c r="GQ51" s="258"/>
      <c r="GR51" s="258"/>
      <c r="GS51" s="258"/>
    </row>
    <row r="52" spans="1:201" s="270" customFormat="1" ht="79.5" customHeight="1">
      <c r="A52" s="286" t="str">
        <f t="shared" si="23"/>
        <v>114學年度第二學期</v>
      </c>
      <c r="B52" s="237">
        <f>'步驟1. 先填【114-1申請總表】第8列之B欄至CN欄'!B52</f>
        <v>0</v>
      </c>
      <c r="C52" s="237">
        <f>'步驟1. 先填【114-1申請總表】第8列之B欄至CN欄'!C52</f>
        <v>0</v>
      </c>
      <c r="D52" s="237" t="str">
        <f>'步驟1. 先填【114-1申請總表】第8列之B欄至CN欄'!D52</f>
        <v>45</v>
      </c>
      <c r="E52" s="237">
        <f>'步驟1. 先填【114-1申請總表】第8列之B欄至CN欄'!E52</f>
        <v>0</v>
      </c>
      <c r="F52" s="237">
        <f>'步驟1. 先填【114-1申請總表】第8列之B欄至CN欄'!F52</f>
        <v>0</v>
      </c>
      <c r="G52" s="237">
        <f>'步驟1. 先填【114-1申請總表】第8列之B欄至CN欄'!G52</f>
        <v>0</v>
      </c>
      <c r="H52" s="237">
        <f>'步驟1. 先填【114-1申請總表】第8列之B欄至CN欄'!H52</f>
        <v>0</v>
      </c>
      <c r="I52" s="237">
        <f>'步驟1. 先填【114-1申請總表】第8列之B欄至CN欄'!I52</f>
        <v>0</v>
      </c>
      <c r="J52" s="237">
        <f>'步驟1. 先填【114-1申請總表】第8列之B欄至CN欄'!J52</f>
        <v>0</v>
      </c>
      <c r="K52" s="237">
        <f>'步驟1. 先填【114-1申請總表】第8列之B欄至CN欄'!K52</f>
        <v>0</v>
      </c>
      <c r="L52" s="237">
        <f>'步驟1. 先填【114-1申請總表】第8列之B欄至CN欄'!L52</f>
        <v>0</v>
      </c>
      <c r="M52" s="237">
        <f>'步驟1. 先填【114-1申請總表】第8列之B欄至CN欄'!M52</f>
        <v>0</v>
      </c>
      <c r="N52" s="237">
        <f>'步驟1. 先填【114-1申請總表】第8列之B欄至CN欄'!N52</f>
        <v>0</v>
      </c>
      <c r="O52" s="237" t="str">
        <f>'步驟1. 先填【114-1申請總表】第8列之B欄至CN欄'!O52</f>
        <v>XX縣XX鄉XX村XX鄰XX路XX號XX樓</v>
      </c>
      <c r="P52" s="237" t="str">
        <f>'步驟1. 先填【114-1申請總表】第8列之B欄至CN欄'!P52</f>
        <v>1.助學獎學金</v>
      </c>
      <c r="Q52" s="237">
        <f>'步驟1. 先填【114-1申請總表】第8列之B欄至CN欄'!Q52</f>
        <v>0</v>
      </c>
      <c r="R52" s="237">
        <f>'步驟1. 先填【114-1申請總表】第8列之B欄至CN欄'!R52</f>
        <v>0</v>
      </c>
      <c r="S52" s="237">
        <f>'步驟1. 先填【114-1申請總表】第8列之B欄至CN欄'!S52</f>
        <v>0</v>
      </c>
      <c r="T52" s="237">
        <f>'步驟1. 先填【114-1申請總表】第8列之B欄至CN欄'!T52</f>
        <v>0</v>
      </c>
      <c r="U52" s="237">
        <f>'步驟1. 先填【114-1申請總表】第8列之B欄至CN欄'!U52</f>
        <v>0</v>
      </c>
      <c r="V52" s="237">
        <f>'步驟1. 先填【114-1申請總表】第8列之B欄至CN欄'!V52</f>
        <v>0</v>
      </c>
      <c r="W52" s="237">
        <f>'步驟1. 先填【114-1申請總表】第8列之B欄至CN欄'!W52</f>
        <v>0</v>
      </c>
      <c r="X52" s="237">
        <f>'步驟1. 先填【114-1申請總表】第8列之B欄至CN欄'!X52</f>
        <v>0</v>
      </c>
      <c r="Y52" s="237">
        <f>'步驟1. 先填【114-1申請總表】第8列之B欄至CN欄'!Y52</f>
        <v>0</v>
      </c>
      <c r="Z52" s="237">
        <f>'步驟1. 先填【114-1申請總表】第8列之B欄至CN欄'!Z52</f>
        <v>0</v>
      </c>
      <c r="AA52" s="237">
        <f>'步驟1. 先填【114-1申請總表】第8列之B欄至CN欄'!AA52</f>
        <v>0</v>
      </c>
      <c r="AB52" s="237">
        <f>'步驟1. 先填【114-1申請總表】第8列之B欄至CN欄'!AB52</f>
        <v>0</v>
      </c>
      <c r="AC52" s="237">
        <f>'步驟1. 先填【114-1申請總表】第8列之B欄至CN欄'!AC52</f>
        <v>0</v>
      </c>
      <c r="AD52" s="237">
        <f>'步驟1. 先填【114-1申請總表】第8列之B欄至CN欄'!AD52</f>
        <v>0</v>
      </c>
      <c r="AE52" s="237">
        <f>'步驟1. 先填【114-1申請總表】第8列之B欄至CN欄'!AE52</f>
        <v>0</v>
      </c>
      <c r="AF52" s="237">
        <f>'步驟1. 先填【114-1申請總表】第8列之B欄至CN欄'!AF52</f>
        <v>0</v>
      </c>
      <c r="AG52" s="237">
        <f>'步驟1. 先填【114-1申請總表】第8列之B欄至CN欄'!AG52</f>
        <v>0</v>
      </c>
      <c r="AH52" s="237">
        <f>'步驟1. 先填【114-1申請總表】第8列之B欄至CN欄'!AH52</f>
        <v>0</v>
      </c>
      <c r="AI52" s="237">
        <f>'步驟1. 先填【114-1申請總表】第8列之B欄至CN欄'!AI52</f>
        <v>0</v>
      </c>
      <c r="AJ52" s="237">
        <f>'步驟1. 先填【114-1申請總表】第8列之B欄至CN欄'!AJ52</f>
        <v>0</v>
      </c>
      <c r="AK52" s="237">
        <f>'步驟1. 先填【114-1申請總表】第8列之B欄至CN欄'!AK52</f>
        <v>0</v>
      </c>
      <c r="AL52" s="237">
        <f>'步驟1. 先填【114-1申請總表】第8列之B欄至CN欄'!AL52</f>
        <v>0</v>
      </c>
      <c r="AM52" s="237">
        <f>'步驟1. 先填【114-1申請總表】第8列之B欄至CN欄'!AM52</f>
        <v>0</v>
      </c>
      <c r="AN52" s="237">
        <f>'步驟1. 先填【114-1申請總表】第8列之B欄至CN欄'!AN52</f>
        <v>0</v>
      </c>
      <c r="AO52" s="237">
        <f>'步驟1. 先填【114-1申請總表】第8列之B欄至CN欄'!AO52</f>
        <v>0</v>
      </c>
      <c r="AP52" s="237">
        <f>'步驟1. 先填【114-1申請總表】第8列之B欄至CN欄'!AP52</f>
        <v>0</v>
      </c>
      <c r="AQ52" s="237">
        <f>'步驟1. 先填【114-1申請總表】第8列之B欄至CN欄'!AQ52</f>
        <v>0</v>
      </c>
      <c r="AR52" s="237">
        <f>'步驟1. 先填【114-1申請總表】第8列之B欄至CN欄'!AR52</f>
        <v>0</v>
      </c>
      <c r="AS52" s="237">
        <f>'步驟1. 先填【114-1申請總表】第8列之B欄至CN欄'!AS52</f>
        <v>0</v>
      </c>
      <c r="AT52" s="237">
        <f>'步驟1. 先填【114-1申請總表】第8列之B欄至CN欄'!AT52</f>
        <v>0</v>
      </c>
      <c r="AU52" s="237">
        <f>'步驟1. 先填【114-1申請總表】第8列之B欄至CN欄'!AU52</f>
        <v>0</v>
      </c>
      <c r="AV52" s="237">
        <f>'步驟1. 先填【114-1申請總表】第8列之B欄至CN欄'!AV52</f>
        <v>0</v>
      </c>
      <c r="AW52" s="237">
        <f>'步驟1. 先填【114-1申請總表】第8列之B欄至CN欄'!AW52</f>
        <v>0</v>
      </c>
      <c r="AX52" s="237">
        <f>'步驟1. 先填【114-1申請總表】第8列之B欄至CN欄'!AX52</f>
        <v>0</v>
      </c>
      <c r="AY52" s="237">
        <f>'步驟1. 先填【114-1申請總表】第8列之B欄至CN欄'!AY52</f>
        <v>0</v>
      </c>
      <c r="AZ52" s="237">
        <f>'步驟1. 先填【114-1申請總表】第8列之B欄至CN欄'!AZ52</f>
        <v>0</v>
      </c>
      <c r="BA52" s="237">
        <f>'步驟1. 先填【114-1申請總表】第8列之B欄至CN欄'!BA52</f>
        <v>0</v>
      </c>
      <c r="BB52" s="237">
        <f>'步驟1. 先填【114-1申請總表】第8列之B欄至CN欄'!BB52</f>
        <v>0</v>
      </c>
      <c r="BC52" s="237">
        <f>'步驟1. 先填【114-1申請總表】第8列之B欄至CN欄'!BC52</f>
        <v>0</v>
      </c>
      <c r="BD52" s="237">
        <f>'步驟1. 先填【114-1申請總表】第8列之B欄至CN欄'!BD52</f>
        <v>0</v>
      </c>
      <c r="BE52" s="237">
        <f>'步驟1. 先填【114-1申請總表】第8列之B欄至CN欄'!BE52</f>
        <v>0</v>
      </c>
      <c r="BF52" s="237">
        <f>'步驟1. 先填【114-1申請總表】第8列之B欄至CN欄'!BF52</f>
        <v>0</v>
      </c>
      <c r="BG52" s="237">
        <f>'步驟1. 先填【114-1申請總表】第8列之B欄至CN欄'!BG52</f>
        <v>0</v>
      </c>
      <c r="BH52" s="237">
        <f>'步驟1. 先填【114-1申請總表】第8列之B欄至CN欄'!BH52</f>
        <v>0</v>
      </c>
      <c r="BI52" s="237">
        <f>'步驟1. 先填【114-1申請總表】第8列之B欄至CN欄'!BI52</f>
        <v>0</v>
      </c>
      <c r="BJ52" s="237">
        <f>'步驟1. 先填【114-1申請總表】第8列之B欄至CN欄'!BJ52</f>
        <v>0</v>
      </c>
      <c r="BK52" s="237">
        <f>'步驟1. 先填【114-1申請總表】第8列之B欄至CN欄'!BK52</f>
        <v>0</v>
      </c>
      <c r="BL52" s="237">
        <f>'步驟1. 先填【114-1申請總表】第8列之B欄至CN欄'!BL52</f>
        <v>0</v>
      </c>
      <c r="BM52" s="237">
        <f>'步驟1. 先填【114-1申請總表】第8列之B欄至CN欄'!BM52</f>
        <v>0</v>
      </c>
      <c r="BN52" s="237">
        <f>'步驟1. 先填【114-1申請總表】第8列之B欄至CN欄'!BN52</f>
        <v>0</v>
      </c>
      <c r="BO52" s="237">
        <f>'步驟1. 先填【114-1申請總表】第8列之B欄至CN欄'!BO52</f>
        <v>0</v>
      </c>
      <c r="BP52" s="237">
        <f>'步驟1. 先填【114-1申請總表】第8列之B欄至CN欄'!BP52</f>
        <v>0</v>
      </c>
      <c r="BQ52" s="237">
        <f>'步驟1. 先填【114-1申請總表】第8列之B欄至CN欄'!BQ52</f>
        <v>0</v>
      </c>
      <c r="BR52" s="237">
        <f>'步驟1. 先填【114-1申請總表】第8列之B欄至CN欄'!BR52</f>
        <v>0</v>
      </c>
      <c r="BS52" s="237">
        <f>'步驟1. 先填【114-1申請總表】第8列之B欄至CN欄'!BS52</f>
        <v>0</v>
      </c>
      <c r="BT52" s="237">
        <f>'步驟1. 先填【114-1申請總表】第8列之B欄至CN欄'!BT52</f>
        <v>0</v>
      </c>
      <c r="BU52" s="237">
        <f>'步驟1. 先填【114-1申請總表】第8列之B欄至CN欄'!BU52</f>
        <v>0</v>
      </c>
      <c r="BV52" s="237">
        <f>'步驟1. 先填【114-1申請總表】第8列之B欄至CN欄'!BV52</f>
        <v>0</v>
      </c>
      <c r="BW52" s="237" t="str">
        <f>'步驟1. 先填【114-1申請總表】第8列之B欄至CN欄'!BW52</f>
        <v xml:space="preserve">學科:
</v>
      </c>
      <c r="BX52" s="237" t="str">
        <f>'步驟1. 先填【114-1申請總表】第8列之B欄至CN欄'!BX52</f>
        <v xml:space="preserve">題型:
</v>
      </c>
      <c r="BY52" s="237">
        <f>'步驟1. 先填【114-1申請總表】第8列之B欄至CN欄'!BY52</f>
        <v>0</v>
      </c>
      <c r="BZ52" s="237" t="str">
        <f>'步驟1. 先填【114-1申請總表】第8列之B欄至CN欄'!BZ52</f>
        <v xml:space="preserve">學科:
</v>
      </c>
      <c r="CA52" s="237" t="str">
        <f>'步驟1. 先填【114-1申請總表】第8列之B欄至CN欄'!CA52</f>
        <v xml:space="preserve">題型:
</v>
      </c>
      <c r="CB52" s="237">
        <f>'步驟1. 先填【114-1申請總表】第8列之B欄至CN欄'!CB52</f>
        <v>0</v>
      </c>
      <c r="CC52" s="237" t="str">
        <f>'步驟1. 先填【114-1申請總表】第8列之B欄至CN欄'!CC52</f>
        <v>有無參加:</v>
      </c>
      <c r="CD52" s="237" t="str">
        <f>'步驟1. 先填【114-1申請總表】第8列之B欄至CN欄'!CD52</f>
        <v xml:space="preserve">社團或活動:
</v>
      </c>
      <c r="CE52" s="237">
        <f>'步驟1. 先填【114-1申請總表】第8列之B欄至CN欄'!CE52</f>
        <v>0</v>
      </c>
      <c r="CF52" s="237">
        <f>'步驟1. 先填【114-1申請總表】第8列之B欄至CN欄'!CF52</f>
        <v>0</v>
      </c>
      <c r="CG52" s="237">
        <f>'步驟1. 先填【114-1申請總表】第8列之B欄至CN欄'!CG52</f>
        <v>0</v>
      </c>
      <c r="CH52" s="237" t="str">
        <f>'步驟1. 先填【114-1申請總表】第8列之B欄至CN欄'!CH52</f>
        <v xml:space="preserve">無達到學習目標之原因:
</v>
      </c>
      <c r="CI52" s="237" t="str">
        <f>'步驟1. 先填【114-1申請總表】第8列之B欄至CN欄'!CI52</f>
        <v xml:space="preserve">改善方法:
</v>
      </c>
      <c r="CJ52" s="237" t="str">
        <f>'步驟1. 先填【114-1申請總表】第8列之B欄至CN欄'!CJ52</f>
        <v xml:space="preserve">最喜歡的課後休閒活動:
</v>
      </c>
      <c r="CK52" s="237" t="str">
        <f>'步驟1. 先填【114-1申請總表】第8列之B欄至CN欄'!CK52</f>
        <v xml:space="preserve">收穫:
</v>
      </c>
      <c r="CL52" s="237">
        <f>'步驟1. 先填【114-1申請總表】第8列之B欄至CN欄'!CL52</f>
        <v>0</v>
      </c>
      <c r="CM52" s="237">
        <f>'步驟1. 先填【114-1申請總表】第8列之B欄至CN欄'!CM52</f>
        <v>0</v>
      </c>
      <c r="CN52" s="237">
        <f>'步驟1. 先填【114-1申請總表】第8列之B欄至CN欄'!CN52</f>
        <v>0</v>
      </c>
      <c r="CO52" s="243">
        <f>'步驟1. 先填【114-1申請總表】第8列之B欄至CN欄'!CO52</f>
        <v>0</v>
      </c>
      <c r="CP52" s="243" t="str">
        <f>'步驟1. 先填【114-1申請總表】第8列之B欄至CN欄'!CP52</f>
        <v>7000021</v>
      </c>
      <c r="CQ52" s="243" t="str">
        <f>'步驟1. 先填【114-1申請總表】第8列之B欄至CN欄'!CQ52</f>
        <v/>
      </c>
      <c r="CR52" s="243" t="str">
        <f>'步驟1. 先填【114-1申請總表】第8列之B欄至CN欄'!CR52</f>
        <v/>
      </c>
      <c r="CS52" s="243">
        <f>'步驟1. 先填【114-1申請總表】第8列之B欄至CN欄'!CS52</f>
        <v>0</v>
      </c>
      <c r="CT52" s="243" t="str">
        <f>'步驟1. 先填【114-1申請總表】第8列之B欄至CN欄'!CT52</f>
        <v/>
      </c>
      <c r="CU52" s="243" t="str">
        <f>'步驟1. 先填【114-1申請總表】第8列之B欄至CN欄'!CU52</f>
        <v/>
      </c>
      <c r="CV52" s="243" t="str">
        <f>'步驟1. 先填【114-1申請總表】第8列之B欄至CN欄'!CV52</f>
        <v/>
      </c>
      <c r="CW52" s="243" t="str">
        <f>'步驟1. 先填【114-1申請總表】第8列之B欄至CN欄'!CW52</f>
        <v/>
      </c>
      <c r="CX52" s="243" t="str">
        <f>'步驟1. 先填【114-1申請總表】第8列之B欄至CN欄'!CX52</f>
        <v/>
      </c>
      <c r="CY52" s="243" t="str">
        <f>'步驟1. 先填【114-1申請總表】第8列之B欄至CN欄'!CY52</f>
        <v/>
      </c>
      <c r="CZ52" s="243" t="str">
        <f>'步驟1. 先填【114-1申請總表】第8列之B欄至CN欄'!CZ52</f>
        <v/>
      </c>
      <c r="DA52" s="243">
        <f>'步驟1. 先填【114-1申請總表】第8列之B欄至CN欄'!DA52</f>
        <v>0</v>
      </c>
      <c r="DB52" s="243">
        <f>'步驟1. 先填【114-1申請總表】第8列之B欄至CN欄'!DB52</f>
        <v>0</v>
      </c>
      <c r="DC52" s="243">
        <f>'步驟1. 先填【114-1申請總表】第8列之B欄至CN欄'!DC52</f>
        <v>0</v>
      </c>
      <c r="DD52" s="243">
        <f>'步驟1. 先填【114-1申請總表】第8列之B欄至CN欄'!DD52</f>
        <v>0</v>
      </c>
      <c r="DE52" s="243">
        <f>'步驟1. 先填【114-1申請總表】第8列之B欄至CN欄'!DE52</f>
        <v>0</v>
      </c>
      <c r="DF52" s="243">
        <f>'步驟1. 先填【114-1申請總表】第8列之B欄至CN欄'!DF52</f>
        <v>1</v>
      </c>
      <c r="DG52" s="243">
        <f>'步驟1. 先填【114-1申請總表】第8列之B欄至CN欄'!DG52</f>
        <v>0</v>
      </c>
      <c r="DH52" s="243">
        <f>'步驟1. 先填【114-1申請總表】第8列之B欄至CN欄'!DH52</f>
        <v>0</v>
      </c>
      <c r="DI52" s="243">
        <f>'步驟1. 先填【114-1申請總表】第8列之B欄至CN欄'!DI52</f>
        <v>0</v>
      </c>
      <c r="DJ52" s="243">
        <f>'步驟1. 先填【114-1申請總表】第8列之B欄至CN欄'!DJ52</f>
        <v>0</v>
      </c>
      <c r="DK52" s="243">
        <f>'步驟1. 先填【114-1申請總表】第8列之B欄至CN欄'!DK52</f>
        <v>0</v>
      </c>
      <c r="DL52" s="243">
        <f>'步驟1. 先填【114-1申請總表】第8列之B欄至CN欄'!DL52</f>
        <v>0</v>
      </c>
      <c r="DM52" s="243">
        <f>'步驟1. 先填【114-1申請總表】第8列之B欄至CN欄'!DM52</f>
        <v>0</v>
      </c>
      <c r="DN52" s="243">
        <f>'步驟1. 先填【114-1申請總表】第8列之B欄至CN欄'!DN52</f>
        <v>0</v>
      </c>
      <c r="DO52" s="266" t="str">
        <f t="shared" si="0"/>
        <v>身份別輸入錯誤</v>
      </c>
      <c r="DP52" s="266" t="str">
        <f t="shared" si="1"/>
        <v>身份別輸入錯誤</v>
      </c>
      <c r="DQ52" s="266" t="str">
        <f t="shared" si="2"/>
        <v>身份別輸入錯誤</v>
      </c>
      <c r="DR52" s="267">
        <v>0</v>
      </c>
      <c r="DS52" s="267"/>
      <c r="DT52" s="267"/>
      <c r="DU52" s="267"/>
      <c r="DV52" s="267"/>
      <c r="DW52" s="267"/>
      <c r="DX52" s="267"/>
      <c r="DY52" s="267"/>
      <c r="DZ52" s="267"/>
      <c r="EA52" s="267"/>
      <c r="EB52" s="267">
        <f t="shared" si="22"/>
        <v>0</v>
      </c>
      <c r="EC52" s="267"/>
      <c r="ED52" s="267"/>
      <c r="EE52" s="267"/>
      <c r="EF52" s="267"/>
      <c r="EG52" s="267"/>
      <c r="EH52" s="267"/>
      <c r="EI52" s="267"/>
      <c r="EJ52" s="267"/>
      <c r="EK52" s="267"/>
      <c r="EL52" s="267"/>
      <c r="EM52" s="267"/>
      <c r="EN52" s="267"/>
      <c r="EO52" s="267"/>
      <c r="EP52" s="267"/>
      <c r="EQ52" s="267"/>
      <c r="ER52" s="267"/>
      <c r="ES52" s="267"/>
      <c r="ET52" s="267"/>
      <c r="EU52" s="258"/>
      <c r="EV52" s="258"/>
      <c r="EW52" s="258"/>
      <c r="EX52" s="257" t="str">
        <f t="shared" si="3"/>
        <v>已提交</v>
      </c>
      <c r="EY52" s="257" t="str">
        <f t="shared" si="4"/>
        <v>已提交</v>
      </c>
      <c r="EZ52" s="257" t="str">
        <f t="shared" si="5"/>
        <v>已提交</v>
      </c>
      <c r="FA52" s="258" t="str">
        <f t="shared" si="6"/>
        <v>已提交</v>
      </c>
      <c r="FB52" s="258" t="str">
        <f t="shared" si="7"/>
        <v>已提交</v>
      </c>
      <c r="FC52" s="258" t="str">
        <f t="shared" si="8"/>
        <v>已提交</v>
      </c>
      <c r="FD52" s="258" t="str">
        <f t="shared" si="9"/>
        <v>已提交</v>
      </c>
      <c r="FE52" s="258" t="str">
        <f t="shared" si="10"/>
        <v>已提交</v>
      </c>
      <c r="FF52" s="258" t="str">
        <f t="shared" si="11"/>
        <v>已提交</v>
      </c>
      <c r="FG52" s="258" t="str">
        <f t="shared" si="12"/>
        <v>已提交</v>
      </c>
      <c r="FH52" s="258" t="str">
        <f t="shared" si="13"/>
        <v>已提交</v>
      </c>
      <c r="FI52" s="257" t="str">
        <f t="shared" si="14"/>
        <v>已提交</v>
      </c>
      <c r="FJ52" s="259" t="str">
        <f t="shared" si="15"/>
        <v>已提交</v>
      </c>
      <c r="FK52" s="258" t="str">
        <f t="shared" si="16"/>
        <v>已提交</v>
      </c>
      <c r="FL52" s="258" t="str">
        <f t="shared" si="17"/>
        <v>已提交</v>
      </c>
      <c r="FM52" s="258" t="str">
        <f t="shared" si="18"/>
        <v>已提交</v>
      </c>
      <c r="FN52" s="258"/>
      <c r="FO52" s="258"/>
      <c r="FP52" s="258"/>
      <c r="FQ52" s="258"/>
      <c r="FR52" s="258"/>
      <c r="FS52" s="258"/>
      <c r="FT52" s="258"/>
      <c r="FU52" s="258"/>
      <c r="FV52" s="258" t="str">
        <f t="shared" si="19"/>
        <v/>
      </c>
      <c r="FW52" s="258" t="str">
        <f t="shared" si="20"/>
        <v/>
      </c>
      <c r="FX52" s="258" t="str">
        <f t="shared" si="21"/>
        <v/>
      </c>
      <c r="FY52" s="258"/>
      <c r="FZ52" s="258"/>
      <c r="GA52" s="258"/>
      <c r="GB52" s="258"/>
      <c r="GC52" s="258"/>
      <c r="GD52" s="258"/>
      <c r="GE52" s="258"/>
      <c r="GF52" s="258"/>
      <c r="GG52" s="258"/>
      <c r="GH52" s="258"/>
      <c r="GI52" s="258"/>
      <c r="GJ52" s="258"/>
      <c r="GK52" s="258"/>
      <c r="GL52" s="258"/>
      <c r="GM52" s="258"/>
      <c r="GN52" s="258"/>
      <c r="GO52" s="258" t="s">
        <v>263</v>
      </c>
      <c r="GP52" s="258"/>
      <c r="GQ52" s="258"/>
      <c r="GR52" s="258"/>
      <c r="GS52" s="258"/>
    </row>
    <row r="53" spans="1:201" s="270" customFormat="1" ht="79.5" customHeight="1">
      <c r="A53" s="286" t="str">
        <f t="shared" si="23"/>
        <v>114學年度第二學期</v>
      </c>
      <c r="B53" s="237">
        <f>'步驟1. 先填【114-1申請總表】第8列之B欄至CN欄'!B53</f>
        <v>0</v>
      </c>
      <c r="C53" s="237">
        <f>'步驟1. 先填【114-1申請總表】第8列之B欄至CN欄'!C53</f>
        <v>0</v>
      </c>
      <c r="D53" s="237" t="str">
        <f>'步驟1. 先填【114-1申請總表】第8列之B欄至CN欄'!D53</f>
        <v>46</v>
      </c>
      <c r="E53" s="237">
        <f>'步驟1. 先填【114-1申請總表】第8列之B欄至CN欄'!E53</f>
        <v>0</v>
      </c>
      <c r="F53" s="237">
        <f>'步驟1. 先填【114-1申請總表】第8列之B欄至CN欄'!F53</f>
        <v>0</v>
      </c>
      <c r="G53" s="237">
        <f>'步驟1. 先填【114-1申請總表】第8列之B欄至CN欄'!G53</f>
        <v>0</v>
      </c>
      <c r="H53" s="237">
        <f>'步驟1. 先填【114-1申請總表】第8列之B欄至CN欄'!H53</f>
        <v>0</v>
      </c>
      <c r="I53" s="237">
        <f>'步驟1. 先填【114-1申請總表】第8列之B欄至CN欄'!I53</f>
        <v>0</v>
      </c>
      <c r="J53" s="237">
        <f>'步驟1. 先填【114-1申請總表】第8列之B欄至CN欄'!J53</f>
        <v>0</v>
      </c>
      <c r="K53" s="237">
        <f>'步驟1. 先填【114-1申請總表】第8列之B欄至CN欄'!K53</f>
        <v>0</v>
      </c>
      <c r="L53" s="237">
        <f>'步驟1. 先填【114-1申請總表】第8列之B欄至CN欄'!L53</f>
        <v>0</v>
      </c>
      <c r="M53" s="237">
        <f>'步驟1. 先填【114-1申請總表】第8列之B欄至CN欄'!M53</f>
        <v>0</v>
      </c>
      <c r="N53" s="237">
        <f>'步驟1. 先填【114-1申請總表】第8列之B欄至CN欄'!N53</f>
        <v>0</v>
      </c>
      <c r="O53" s="237" t="str">
        <f>'步驟1. 先填【114-1申請總表】第8列之B欄至CN欄'!O53</f>
        <v>XX縣XX鄉XX村XX鄰XX路XX號XX樓</v>
      </c>
      <c r="P53" s="237" t="str">
        <f>'步驟1. 先填【114-1申請總表】第8列之B欄至CN欄'!P53</f>
        <v>1.助學獎學金</v>
      </c>
      <c r="Q53" s="237">
        <f>'步驟1. 先填【114-1申請總表】第8列之B欄至CN欄'!Q53</f>
        <v>0</v>
      </c>
      <c r="R53" s="237">
        <f>'步驟1. 先填【114-1申請總表】第8列之B欄至CN欄'!R53</f>
        <v>0</v>
      </c>
      <c r="S53" s="237">
        <f>'步驟1. 先填【114-1申請總表】第8列之B欄至CN欄'!S53</f>
        <v>0</v>
      </c>
      <c r="T53" s="237">
        <f>'步驟1. 先填【114-1申請總表】第8列之B欄至CN欄'!T53</f>
        <v>0</v>
      </c>
      <c r="U53" s="237">
        <f>'步驟1. 先填【114-1申請總表】第8列之B欄至CN欄'!U53</f>
        <v>0</v>
      </c>
      <c r="V53" s="237">
        <f>'步驟1. 先填【114-1申請總表】第8列之B欄至CN欄'!V53</f>
        <v>0</v>
      </c>
      <c r="W53" s="237">
        <f>'步驟1. 先填【114-1申請總表】第8列之B欄至CN欄'!W53</f>
        <v>0</v>
      </c>
      <c r="X53" s="237">
        <f>'步驟1. 先填【114-1申請總表】第8列之B欄至CN欄'!X53</f>
        <v>0</v>
      </c>
      <c r="Y53" s="237">
        <f>'步驟1. 先填【114-1申請總表】第8列之B欄至CN欄'!Y53</f>
        <v>0</v>
      </c>
      <c r="Z53" s="237">
        <f>'步驟1. 先填【114-1申請總表】第8列之B欄至CN欄'!Z53</f>
        <v>0</v>
      </c>
      <c r="AA53" s="237">
        <f>'步驟1. 先填【114-1申請總表】第8列之B欄至CN欄'!AA53</f>
        <v>0</v>
      </c>
      <c r="AB53" s="237">
        <f>'步驟1. 先填【114-1申請總表】第8列之B欄至CN欄'!AB53</f>
        <v>0</v>
      </c>
      <c r="AC53" s="237">
        <f>'步驟1. 先填【114-1申請總表】第8列之B欄至CN欄'!AC53</f>
        <v>0</v>
      </c>
      <c r="AD53" s="237">
        <f>'步驟1. 先填【114-1申請總表】第8列之B欄至CN欄'!AD53</f>
        <v>0</v>
      </c>
      <c r="AE53" s="237">
        <f>'步驟1. 先填【114-1申請總表】第8列之B欄至CN欄'!AE53</f>
        <v>0</v>
      </c>
      <c r="AF53" s="237">
        <f>'步驟1. 先填【114-1申請總表】第8列之B欄至CN欄'!AF53</f>
        <v>0</v>
      </c>
      <c r="AG53" s="237">
        <f>'步驟1. 先填【114-1申請總表】第8列之B欄至CN欄'!AG53</f>
        <v>0</v>
      </c>
      <c r="AH53" s="237">
        <f>'步驟1. 先填【114-1申請總表】第8列之B欄至CN欄'!AH53</f>
        <v>0</v>
      </c>
      <c r="AI53" s="237">
        <f>'步驟1. 先填【114-1申請總表】第8列之B欄至CN欄'!AI53</f>
        <v>0</v>
      </c>
      <c r="AJ53" s="237">
        <f>'步驟1. 先填【114-1申請總表】第8列之B欄至CN欄'!AJ53</f>
        <v>0</v>
      </c>
      <c r="AK53" s="237">
        <f>'步驟1. 先填【114-1申請總表】第8列之B欄至CN欄'!AK53</f>
        <v>0</v>
      </c>
      <c r="AL53" s="237">
        <f>'步驟1. 先填【114-1申請總表】第8列之B欄至CN欄'!AL53</f>
        <v>0</v>
      </c>
      <c r="AM53" s="237">
        <f>'步驟1. 先填【114-1申請總表】第8列之B欄至CN欄'!AM53</f>
        <v>0</v>
      </c>
      <c r="AN53" s="237">
        <f>'步驟1. 先填【114-1申請總表】第8列之B欄至CN欄'!AN53</f>
        <v>0</v>
      </c>
      <c r="AO53" s="237">
        <f>'步驟1. 先填【114-1申請總表】第8列之B欄至CN欄'!AO53</f>
        <v>0</v>
      </c>
      <c r="AP53" s="237">
        <f>'步驟1. 先填【114-1申請總表】第8列之B欄至CN欄'!AP53</f>
        <v>0</v>
      </c>
      <c r="AQ53" s="237">
        <f>'步驟1. 先填【114-1申請總表】第8列之B欄至CN欄'!AQ53</f>
        <v>0</v>
      </c>
      <c r="AR53" s="237">
        <f>'步驟1. 先填【114-1申請總表】第8列之B欄至CN欄'!AR53</f>
        <v>0</v>
      </c>
      <c r="AS53" s="237">
        <f>'步驟1. 先填【114-1申請總表】第8列之B欄至CN欄'!AS53</f>
        <v>0</v>
      </c>
      <c r="AT53" s="237">
        <f>'步驟1. 先填【114-1申請總表】第8列之B欄至CN欄'!AT53</f>
        <v>0</v>
      </c>
      <c r="AU53" s="237">
        <f>'步驟1. 先填【114-1申請總表】第8列之B欄至CN欄'!AU53</f>
        <v>0</v>
      </c>
      <c r="AV53" s="237">
        <f>'步驟1. 先填【114-1申請總表】第8列之B欄至CN欄'!AV53</f>
        <v>0</v>
      </c>
      <c r="AW53" s="237">
        <f>'步驟1. 先填【114-1申請總表】第8列之B欄至CN欄'!AW53</f>
        <v>0</v>
      </c>
      <c r="AX53" s="237">
        <f>'步驟1. 先填【114-1申請總表】第8列之B欄至CN欄'!AX53</f>
        <v>0</v>
      </c>
      <c r="AY53" s="237">
        <f>'步驟1. 先填【114-1申請總表】第8列之B欄至CN欄'!AY53</f>
        <v>0</v>
      </c>
      <c r="AZ53" s="237">
        <f>'步驟1. 先填【114-1申請總表】第8列之B欄至CN欄'!AZ53</f>
        <v>0</v>
      </c>
      <c r="BA53" s="237">
        <f>'步驟1. 先填【114-1申請總表】第8列之B欄至CN欄'!BA53</f>
        <v>0</v>
      </c>
      <c r="BB53" s="237">
        <f>'步驟1. 先填【114-1申請總表】第8列之B欄至CN欄'!BB53</f>
        <v>0</v>
      </c>
      <c r="BC53" s="237">
        <f>'步驟1. 先填【114-1申請總表】第8列之B欄至CN欄'!BC53</f>
        <v>0</v>
      </c>
      <c r="BD53" s="237">
        <f>'步驟1. 先填【114-1申請總表】第8列之B欄至CN欄'!BD53</f>
        <v>0</v>
      </c>
      <c r="BE53" s="237">
        <f>'步驟1. 先填【114-1申請總表】第8列之B欄至CN欄'!BE53</f>
        <v>0</v>
      </c>
      <c r="BF53" s="237">
        <f>'步驟1. 先填【114-1申請總表】第8列之B欄至CN欄'!BF53</f>
        <v>0</v>
      </c>
      <c r="BG53" s="237">
        <f>'步驟1. 先填【114-1申請總表】第8列之B欄至CN欄'!BG53</f>
        <v>0</v>
      </c>
      <c r="BH53" s="237">
        <f>'步驟1. 先填【114-1申請總表】第8列之B欄至CN欄'!BH53</f>
        <v>0</v>
      </c>
      <c r="BI53" s="237">
        <f>'步驟1. 先填【114-1申請總表】第8列之B欄至CN欄'!BI53</f>
        <v>0</v>
      </c>
      <c r="BJ53" s="237">
        <f>'步驟1. 先填【114-1申請總表】第8列之B欄至CN欄'!BJ53</f>
        <v>0</v>
      </c>
      <c r="BK53" s="237">
        <f>'步驟1. 先填【114-1申請總表】第8列之B欄至CN欄'!BK53</f>
        <v>0</v>
      </c>
      <c r="BL53" s="237">
        <f>'步驟1. 先填【114-1申請總表】第8列之B欄至CN欄'!BL53</f>
        <v>0</v>
      </c>
      <c r="BM53" s="237">
        <f>'步驟1. 先填【114-1申請總表】第8列之B欄至CN欄'!BM53</f>
        <v>0</v>
      </c>
      <c r="BN53" s="237">
        <f>'步驟1. 先填【114-1申請總表】第8列之B欄至CN欄'!BN53</f>
        <v>0</v>
      </c>
      <c r="BO53" s="237">
        <f>'步驟1. 先填【114-1申請總表】第8列之B欄至CN欄'!BO53</f>
        <v>0</v>
      </c>
      <c r="BP53" s="237">
        <f>'步驟1. 先填【114-1申請總表】第8列之B欄至CN欄'!BP53</f>
        <v>0</v>
      </c>
      <c r="BQ53" s="237">
        <f>'步驟1. 先填【114-1申請總表】第8列之B欄至CN欄'!BQ53</f>
        <v>0</v>
      </c>
      <c r="BR53" s="237">
        <f>'步驟1. 先填【114-1申請總表】第8列之B欄至CN欄'!BR53</f>
        <v>0</v>
      </c>
      <c r="BS53" s="237">
        <f>'步驟1. 先填【114-1申請總表】第8列之B欄至CN欄'!BS53</f>
        <v>0</v>
      </c>
      <c r="BT53" s="237">
        <f>'步驟1. 先填【114-1申請總表】第8列之B欄至CN欄'!BT53</f>
        <v>0</v>
      </c>
      <c r="BU53" s="237">
        <f>'步驟1. 先填【114-1申請總表】第8列之B欄至CN欄'!BU53</f>
        <v>0</v>
      </c>
      <c r="BV53" s="237">
        <f>'步驟1. 先填【114-1申請總表】第8列之B欄至CN欄'!BV53</f>
        <v>0</v>
      </c>
      <c r="BW53" s="237" t="str">
        <f>'步驟1. 先填【114-1申請總表】第8列之B欄至CN欄'!BW53</f>
        <v xml:space="preserve">學科:
</v>
      </c>
      <c r="BX53" s="237" t="str">
        <f>'步驟1. 先填【114-1申請總表】第8列之B欄至CN欄'!BX53</f>
        <v xml:space="preserve">題型:
</v>
      </c>
      <c r="BY53" s="237">
        <f>'步驟1. 先填【114-1申請總表】第8列之B欄至CN欄'!BY53</f>
        <v>0</v>
      </c>
      <c r="BZ53" s="237" t="str">
        <f>'步驟1. 先填【114-1申請總表】第8列之B欄至CN欄'!BZ53</f>
        <v xml:space="preserve">學科:
</v>
      </c>
      <c r="CA53" s="237" t="str">
        <f>'步驟1. 先填【114-1申請總表】第8列之B欄至CN欄'!CA53</f>
        <v xml:space="preserve">題型:
</v>
      </c>
      <c r="CB53" s="237">
        <f>'步驟1. 先填【114-1申請總表】第8列之B欄至CN欄'!CB53</f>
        <v>0</v>
      </c>
      <c r="CC53" s="237" t="str">
        <f>'步驟1. 先填【114-1申請總表】第8列之B欄至CN欄'!CC53</f>
        <v>有無參加:</v>
      </c>
      <c r="CD53" s="237" t="str">
        <f>'步驟1. 先填【114-1申請總表】第8列之B欄至CN欄'!CD53</f>
        <v xml:space="preserve">社團或活動:
</v>
      </c>
      <c r="CE53" s="237">
        <f>'步驟1. 先填【114-1申請總表】第8列之B欄至CN欄'!CE53</f>
        <v>0</v>
      </c>
      <c r="CF53" s="237">
        <f>'步驟1. 先填【114-1申請總表】第8列之B欄至CN欄'!CF53</f>
        <v>0</v>
      </c>
      <c r="CG53" s="237">
        <f>'步驟1. 先填【114-1申請總表】第8列之B欄至CN欄'!CG53</f>
        <v>0</v>
      </c>
      <c r="CH53" s="237" t="str">
        <f>'步驟1. 先填【114-1申請總表】第8列之B欄至CN欄'!CH53</f>
        <v xml:space="preserve">無達到學習目標之原因:
</v>
      </c>
      <c r="CI53" s="237" t="str">
        <f>'步驟1. 先填【114-1申請總表】第8列之B欄至CN欄'!CI53</f>
        <v xml:space="preserve">改善方法:
</v>
      </c>
      <c r="CJ53" s="237" t="str">
        <f>'步驟1. 先填【114-1申請總表】第8列之B欄至CN欄'!CJ53</f>
        <v xml:space="preserve">最喜歡的課後休閒活動:
</v>
      </c>
      <c r="CK53" s="237" t="str">
        <f>'步驟1. 先填【114-1申請總表】第8列之B欄至CN欄'!CK53</f>
        <v xml:space="preserve">收穫:
</v>
      </c>
      <c r="CL53" s="237">
        <f>'步驟1. 先填【114-1申請總表】第8列之B欄至CN欄'!CL53</f>
        <v>0</v>
      </c>
      <c r="CM53" s="237">
        <f>'步驟1. 先填【114-1申請總表】第8列之B欄至CN欄'!CM53</f>
        <v>0</v>
      </c>
      <c r="CN53" s="237">
        <f>'步驟1. 先填【114-1申請總表】第8列之B欄至CN欄'!CN53</f>
        <v>0</v>
      </c>
      <c r="CO53" s="243">
        <f>'步驟1. 先填【114-1申請總表】第8列之B欄至CN欄'!CO53</f>
        <v>0</v>
      </c>
      <c r="CP53" s="243" t="str">
        <f>'步驟1. 先填【114-1申請總表】第8列之B欄至CN欄'!CP53</f>
        <v>7000021</v>
      </c>
      <c r="CQ53" s="243" t="str">
        <f>'步驟1. 先填【114-1申請總表】第8列之B欄至CN欄'!CQ53</f>
        <v/>
      </c>
      <c r="CR53" s="243" t="str">
        <f>'步驟1. 先填【114-1申請總表】第8列之B欄至CN欄'!CR53</f>
        <v/>
      </c>
      <c r="CS53" s="243">
        <f>'步驟1. 先填【114-1申請總表】第8列之B欄至CN欄'!CS53</f>
        <v>0</v>
      </c>
      <c r="CT53" s="243" t="str">
        <f>'步驟1. 先填【114-1申請總表】第8列之B欄至CN欄'!CT53</f>
        <v/>
      </c>
      <c r="CU53" s="243" t="str">
        <f>'步驟1. 先填【114-1申請總表】第8列之B欄至CN欄'!CU53</f>
        <v/>
      </c>
      <c r="CV53" s="243" t="str">
        <f>'步驟1. 先填【114-1申請總表】第8列之B欄至CN欄'!CV53</f>
        <v/>
      </c>
      <c r="CW53" s="243" t="str">
        <f>'步驟1. 先填【114-1申請總表】第8列之B欄至CN欄'!CW53</f>
        <v/>
      </c>
      <c r="CX53" s="243" t="str">
        <f>'步驟1. 先填【114-1申請總表】第8列之B欄至CN欄'!CX53</f>
        <v/>
      </c>
      <c r="CY53" s="243" t="str">
        <f>'步驟1. 先填【114-1申請總表】第8列之B欄至CN欄'!CY53</f>
        <v/>
      </c>
      <c r="CZ53" s="243" t="str">
        <f>'步驟1. 先填【114-1申請總表】第8列之B欄至CN欄'!CZ53</f>
        <v/>
      </c>
      <c r="DA53" s="243">
        <f>'步驟1. 先填【114-1申請總表】第8列之B欄至CN欄'!DA53</f>
        <v>0</v>
      </c>
      <c r="DB53" s="243">
        <f>'步驟1. 先填【114-1申請總表】第8列之B欄至CN欄'!DB53</f>
        <v>0</v>
      </c>
      <c r="DC53" s="243">
        <f>'步驟1. 先填【114-1申請總表】第8列之B欄至CN欄'!DC53</f>
        <v>0</v>
      </c>
      <c r="DD53" s="243">
        <f>'步驟1. 先填【114-1申請總表】第8列之B欄至CN欄'!DD53</f>
        <v>0</v>
      </c>
      <c r="DE53" s="243">
        <f>'步驟1. 先填【114-1申請總表】第8列之B欄至CN欄'!DE53</f>
        <v>0</v>
      </c>
      <c r="DF53" s="243">
        <f>'步驟1. 先填【114-1申請總表】第8列之B欄至CN欄'!DF53</f>
        <v>1</v>
      </c>
      <c r="DG53" s="243">
        <f>'步驟1. 先填【114-1申請總表】第8列之B欄至CN欄'!DG53</f>
        <v>0</v>
      </c>
      <c r="DH53" s="243">
        <f>'步驟1. 先填【114-1申請總表】第8列之B欄至CN欄'!DH53</f>
        <v>0</v>
      </c>
      <c r="DI53" s="243">
        <f>'步驟1. 先填【114-1申請總表】第8列之B欄至CN欄'!DI53</f>
        <v>0</v>
      </c>
      <c r="DJ53" s="243">
        <f>'步驟1. 先填【114-1申請總表】第8列之B欄至CN欄'!DJ53</f>
        <v>0</v>
      </c>
      <c r="DK53" s="243">
        <f>'步驟1. 先填【114-1申請總表】第8列之B欄至CN欄'!DK53</f>
        <v>0</v>
      </c>
      <c r="DL53" s="243">
        <f>'步驟1. 先填【114-1申請總表】第8列之B欄至CN欄'!DL53</f>
        <v>0</v>
      </c>
      <c r="DM53" s="243">
        <f>'步驟1. 先填【114-1申請總表】第8列之B欄至CN欄'!DM53</f>
        <v>0</v>
      </c>
      <c r="DN53" s="243">
        <f>'步驟1. 先填【114-1申請總表】第8列之B欄至CN欄'!DN53</f>
        <v>0</v>
      </c>
      <c r="DO53" s="266" t="str">
        <f t="shared" si="0"/>
        <v>身份別輸入錯誤</v>
      </c>
      <c r="DP53" s="266" t="str">
        <f t="shared" si="1"/>
        <v>身份別輸入錯誤</v>
      </c>
      <c r="DQ53" s="266" t="str">
        <f t="shared" si="2"/>
        <v>身份別輸入錯誤</v>
      </c>
      <c r="DR53" s="267">
        <v>0</v>
      </c>
      <c r="DS53" s="267"/>
      <c r="DT53" s="267"/>
      <c r="DU53" s="267"/>
      <c r="DV53" s="267"/>
      <c r="DW53" s="267"/>
      <c r="DX53" s="267"/>
      <c r="DY53" s="267"/>
      <c r="DZ53" s="267"/>
      <c r="EA53" s="267"/>
      <c r="EB53" s="267">
        <f t="shared" si="22"/>
        <v>0</v>
      </c>
      <c r="EC53" s="267"/>
      <c r="ED53" s="267"/>
      <c r="EE53" s="267"/>
      <c r="EF53" s="267"/>
      <c r="EG53" s="267"/>
      <c r="EH53" s="267"/>
      <c r="EI53" s="267"/>
      <c r="EJ53" s="267"/>
      <c r="EK53" s="267"/>
      <c r="EL53" s="267"/>
      <c r="EM53" s="267"/>
      <c r="EN53" s="267"/>
      <c r="EO53" s="267"/>
      <c r="EP53" s="267"/>
      <c r="EQ53" s="267"/>
      <c r="ER53" s="267"/>
      <c r="ES53" s="267"/>
      <c r="ET53" s="267"/>
      <c r="EU53" s="258"/>
      <c r="EV53" s="258"/>
      <c r="EW53" s="258"/>
      <c r="EX53" s="257" t="str">
        <f t="shared" si="3"/>
        <v>已提交</v>
      </c>
      <c r="EY53" s="257" t="str">
        <f t="shared" si="4"/>
        <v>已提交</v>
      </c>
      <c r="EZ53" s="257" t="str">
        <f t="shared" si="5"/>
        <v>已提交</v>
      </c>
      <c r="FA53" s="258" t="str">
        <f t="shared" si="6"/>
        <v>已提交</v>
      </c>
      <c r="FB53" s="258" t="str">
        <f t="shared" si="7"/>
        <v>已提交</v>
      </c>
      <c r="FC53" s="258" t="str">
        <f t="shared" si="8"/>
        <v>已提交</v>
      </c>
      <c r="FD53" s="258" t="str">
        <f t="shared" si="9"/>
        <v>已提交</v>
      </c>
      <c r="FE53" s="258" t="str">
        <f t="shared" si="10"/>
        <v>已提交</v>
      </c>
      <c r="FF53" s="258" t="str">
        <f t="shared" si="11"/>
        <v>已提交</v>
      </c>
      <c r="FG53" s="258" t="str">
        <f t="shared" si="12"/>
        <v>已提交</v>
      </c>
      <c r="FH53" s="258" t="str">
        <f t="shared" si="13"/>
        <v>已提交</v>
      </c>
      <c r="FI53" s="257" t="str">
        <f t="shared" si="14"/>
        <v>已提交</v>
      </c>
      <c r="FJ53" s="259" t="str">
        <f t="shared" si="15"/>
        <v>已提交</v>
      </c>
      <c r="FK53" s="258" t="str">
        <f t="shared" si="16"/>
        <v>已提交</v>
      </c>
      <c r="FL53" s="258" t="str">
        <f t="shared" si="17"/>
        <v>已提交</v>
      </c>
      <c r="FM53" s="258" t="str">
        <f t="shared" si="18"/>
        <v>已提交</v>
      </c>
      <c r="FN53" s="258"/>
      <c r="FO53" s="258"/>
      <c r="FP53" s="258"/>
      <c r="FQ53" s="258"/>
      <c r="FR53" s="258"/>
      <c r="FS53" s="258"/>
      <c r="FT53" s="258"/>
      <c r="FU53" s="258"/>
      <c r="FV53" s="258" t="str">
        <f t="shared" si="19"/>
        <v/>
      </c>
      <c r="FW53" s="258" t="str">
        <f t="shared" si="20"/>
        <v/>
      </c>
      <c r="FX53" s="258" t="str">
        <f t="shared" si="21"/>
        <v/>
      </c>
      <c r="FY53" s="258"/>
      <c r="FZ53" s="258"/>
      <c r="GA53" s="258"/>
      <c r="GB53" s="258"/>
      <c r="GC53" s="258"/>
      <c r="GD53" s="258"/>
      <c r="GE53" s="258"/>
      <c r="GF53" s="258"/>
      <c r="GG53" s="258"/>
      <c r="GH53" s="258"/>
      <c r="GI53" s="258"/>
      <c r="GJ53" s="258"/>
      <c r="GK53" s="258"/>
      <c r="GL53" s="258"/>
      <c r="GM53" s="258"/>
      <c r="GN53" s="258"/>
      <c r="GO53" s="258" t="s">
        <v>263</v>
      </c>
      <c r="GP53" s="258"/>
      <c r="GQ53" s="258"/>
      <c r="GR53" s="258"/>
      <c r="GS53" s="258"/>
    </row>
    <row r="54" spans="1:201" s="270" customFormat="1" ht="79.5" customHeight="1">
      <c r="A54" s="286" t="str">
        <f t="shared" si="23"/>
        <v>114學年度第二學期</v>
      </c>
      <c r="B54" s="237">
        <f>'步驟1. 先填【114-1申請總表】第8列之B欄至CN欄'!B54</f>
        <v>0</v>
      </c>
      <c r="C54" s="237">
        <f>'步驟1. 先填【114-1申請總表】第8列之B欄至CN欄'!C54</f>
        <v>0</v>
      </c>
      <c r="D54" s="237" t="str">
        <f>'步驟1. 先填【114-1申請總表】第8列之B欄至CN欄'!D54</f>
        <v>47</v>
      </c>
      <c r="E54" s="237">
        <f>'步驟1. 先填【114-1申請總表】第8列之B欄至CN欄'!E54</f>
        <v>0</v>
      </c>
      <c r="F54" s="237">
        <f>'步驟1. 先填【114-1申請總表】第8列之B欄至CN欄'!F54</f>
        <v>0</v>
      </c>
      <c r="G54" s="237">
        <f>'步驟1. 先填【114-1申請總表】第8列之B欄至CN欄'!G54</f>
        <v>0</v>
      </c>
      <c r="H54" s="237">
        <f>'步驟1. 先填【114-1申請總表】第8列之B欄至CN欄'!H54</f>
        <v>0</v>
      </c>
      <c r="I54" s="237">
        <f>'步驟1. 先填【114-1申請總表】第8列之B欄至CN欄'!I54</f>
        <v>0</v>
      </c>
      <c r="J54" s="237">
        <f>'步驟1. 先填【114-1申請總表】第8列之B欄至CN欄'!J54</f>
        <v>0</v>
      </c>
      <c r="K54" s="237">
        <f>'步驟1. 先填【114-1申請總表】第8列之B欄至CN欄'!K54</f>
        <v>0</v>
      </c>
      <c r="L54" s="237">
        <f>'步驟1. 先填【114-1申請總表】第8列之B欄至CN欄'!L54</f>
        <v>0</v>
      </c>
      <c r="M54" s="237">
        <f>'步驟1. 先填【114-1申請總表】第8列之B欄至CN欄'!M54</f>
        <v>0</v>
      </c>
      <c r="N54" s="237">
        <f>'步驟1. 先填【114-1申請總表】第8列之B欄至CN欄'!N54</f>
        <v>0</v>
      </c>
      <c r="O54" s="237" t="str">
        <f>'步驟1. 先填【114-1申請總表】第8列之B欄至CN欄'!O54</f>
        <v>XX縣XX鄉XX村XX鄰XX路XX號XX樓</v>
      </c>
      <c r="P54" s="237" t="str">
        <f>'步驟1. 先填【114-1申請總表】第8列之B欄至CN欄'!P54</f>
        <v>1.助學獎學金</v>
      </c>
      <c r="Q54" s="237">
        <f>'步驟1. 先填【114-1申請總表】第8列之B欄至CN欄'!Q54</f>
        <v>0</v>
      </c>
      <c r="R54" s="237">
        <f>'步驟1. 先填【114-1申請總表】第8列之B欄至CN欄'!R54</f>
        <v>0</v>
      </c>
      <c r="S54" s="237">
        <f>'步驟1. 先填【114-1申請總表】第8列之B欄至CN欄'!S54</f>
        <v>0</v>
      </c>
      <c r="T54" s="237">
        <f>'步驟1. 先填【114-1申請總表】第8列之B欄至CN欄'!T54</f>
        <v>0</v>
      </c>
      <c r="U54" s="237">
        <f>'步驟1. 先填【114-1申請總表】第8列之B欄至CN欄'!U54</f>
        <v>0</v>
      </c>
      <c r="V54" s="237">
        <f>'步驟1. 先填【114-1申請總表】第8列之B欄至CN欄'!V54</f>
        <v>0</v>
      </c>
      <c r="W54" s="237">
        <f>'步驟1. 先填【114-1申請總表】第8列之B欄至CN欄'!W54</f>
        <v>0</v>
      </c>
      <c r="X54" s="237">
        <f>'步驟1. 先填【114-1申請總表】第8列之B欄至CN欄'!X54</f>
        <v>0</v>
      </c>
      <c r="Y54" s="237">
        <f>'步驟1. 先填【114-1申請總表】第8列之B欄至CN欄'!Y54</f>
        <v>0</v>
      </c>
      <c r="Z54" s="237">
        <f>'步驟1. 先填【114-1申請總表】第8列之B欄至CN欄'!Z54</f>
        <v>0</v>
      </c>
      <c r="AA54" s="237">
        <f>'步驟1. 先填【114-1申請總表】第8列之B欄至CN欄'!AA54</f>
        <v>0</v>
      </c>
      <c r="AB54" s="237">
        <f>'步驟1. 先填【114-1申請總表】第8列之B欄至CN欄'!AB54</f>
        <v>0</v>
      </c>
      <c r="AC54" s="237">
        <f>'步驟1. 先填【114-1申請總表】第8列之B欄至CN欄'!AC54</f>
        <v>0</v>
      </c>
      <c r="AD54" s="237">
        <f>'步驟1. 先填【114-1申請總表】第8列之B欄至CN欄'!AD54</f>
        <v>0</v>
      </c>
      <c r="AE54" s="237">
        <f>'步驟1. 先填【114-1申請總表】第8列之B欄至CN欄'!AE54</f>
        <v>0</v>
      </c>
      <c r="AF54" s="237">
        <f>'步驟1. 先填【114-1申請總表】第8列之B欄至CN欄'!AF54</f>
        <v>0</v>
      </c>
      <c r="AG54" s="237">
        <f>'步驟1. 先填【114-1申請總表】第8列之B欄至CN欄'!AG54</f>
        <v>0</v>
      </c>
      <c r="AH54" s="237">
        <f>'步驟1. 先填【114-1申請總表】第8列之B欄至CN欄'!AH54</f>
        <v>0</v>
      </c>
      <c r="AI54" s="237">
        <f>'步驟1. 先填【114-1申請總表】第8列之B欄至CN欄'!AI54</f>
        <v>0</v>
      </c>
      <c r="AJ54" s="237">
        <f>'步驟1. 先填【114-1申請總表】第8列之B欄至CN欄'!AJ54</f>
        <v>0</v>
      </c>
      <c r="AK54" s="237">
        <f>'步驟1. 先填【114-1申請總表】第8列之B欄至CN欄'!AK54</f>
        <v>0</v>
      </c>
      <c r="AL54" s="237">
        <f>'步驟1. 先填【114-1申請總表】第8列之B欄至CN欄'!AL54</f>
        <v>0</v>
      </c>
      <c r="AM54" s="237">
        <f>'步驟1. 先填【114-1申請總表】第8列之B欄至CN欄'!AM54</f>
        <v>0</v>
      </c>
      <c r="AN54" s="237">
        <f>'步驟1. 先填【114-1申請總表】第8列之B欄至CN欄'!AN54</f>
        <v>0</v>
      </c>
      <c r="AO54" s="237">
        <f>'步驟1. 先填【114-1申請總表】第8列之B欄至CN欄'!AO54</f>
        <v>0</v>
      </c>
      <c r="AP54" s="237">
        <f>'步驟1. 先填【114-1申請總表】第8列之B欄至CN欄'!AP54</f>
        <v>0</v>
      </c>
      <c r="AQ54" s="237">
        <f>'步驟1. 先填【114-1申請總表】第8列之B欄至CN欄'!AQ54</f>
        <v>0</v>
      </c>
      <c r="AR54" s="237">
        <f>'步驟1. 先填【114-1申請總表】第8列之B欄至CN欄'!AR54</f>
        <v>0</v>
      </c>
      <c r="AS54" s="237">
        <f>'步驟1. 先填【114-1申請總表】第8列之B欄至CN欄'!AS54</f>
        <v>0</v>
      </c>
      <c r="AT54" s="237">
        <f>'步驟1. 先填【114-1申請總表】第8列之B欄至CN欄'!AT54</f>
        <v>0</v>
      </c>
      <c r="AU54" s="237">
        <f>'步驟1. 先填【114-1申請總表】第8列之B欄至CN欄'!AU54</f>
        <v>0</v>
      </c>
      <c r="AV54" s="237">
        <f>'步驟1. 先填【114-1申請總表】第8列之B欄至CN欄'!AV54</f>
        <v>0</v>
      </c>
      <c r="AW54" s="237">
        <f>'步驟1. 先填【114-1申請總表】第8列之B欄至CN欄'!AW54</f>
        <v>0</v>
      </c>
      <c r="AX54" s="237">
        <f>'步驟1. 先填【114-1申請總表】第8列之B欄至CN欄'!AX54</f>
        <v>0</v>
      </c>
      <c r="AY54" s="237">
        <f>'步驟1. 先填【114-1申請總表】第8列之B欄至CN欄'!AY54</f>
        <v>0</v>
      </c>
      <c r="AZ54" s="237">
        <f>'步驟1. 先填【114-1申請總表】第8列之B欄至CN欄'!AZ54</f>
        <v>0</v>
      </c>
      <c r="BA54" s="237">
        <f>'步驟1. 先填【114-1申請總表】第8列之B欄至CN欄'!BA54</f>
        <v>0</v>
      </c>
      <c r="BB54" s="237">
        <f>'步驟1. 先填【114-1申請總表】第8列之B欄至CN欄'!BB54</f>
        <v>0</v>
      </c>
      <c r="BC54" s="237">
        <f>'步驟1. 先填【114-1申請總表】第8列之B欄至CN欄'!BC54</f>
        <v>0</v>
      </c>
      <c r="BD54" s="237">
        <f>'步驟1. 先填【114-1申請總表】第8列之B欄至CN欄'!BD54</f>
        <v>0</v>
      </c>
      <c r="BE54" s="237">
        <f>'步驟1. 先填【114-1申請總表】第8列之B欄至CN欄'!BE54</f>
        <v>0</v>
      </c>
      <c r="BF54" s="237">
        <f>'步驟1. 先填【114-1申請總表】第8列之B欄至CN欄'!BF54</f>
        <v>0</v>
      </c>
      <c r="BG54" s="237">
        <f>'步驟1. 先填【114-1申請總表】第8列之B欄至CN欄'!BG54</f>
        <v>0</v>
      </c>
      <c r="BH54" s="237">
        <f>'步驟1. 先填【114-1申請總表】第8列之B欄至CN欄'!BH54</f>
        <v>0</v>
      </c>
      <c r="BI54" s="237">
        <f>'步驟1. 先填【114-1申請總表】第8列之B欄至CN欄'!BI54</f>
        <v>0</v>
      </c>
      <c r="BJ54" s="237">
        <f>'步驟1. 先填【114-1申請總表】第8列之B欄至CN欄'!BJ54</f>
        <v>0</v>
      </c>
      <c r="BK54" s="237">
        <f>'步驟1. 先填【114-1申請總表】第8列之B欄至CN欄'!BK54</f>
        <v>0</v>
      </c>
      <c r="BL54" s="237">
        <f>'步驟1. 先填【114-1申請總表】第8列之B欄至CN欄'!BL54</f>
        <v>0</v>
      </c>
      <c r="BM54" s="237">
        <f>'步驟1. 先填【114-1申請總表】第8列之B欄至CN欄'!BM54</f>
        <v>0</v>
      </c>
      <c r="BN54" s="237">
        <f>'步驟1. 先填【114-1申請總表】第8列之B欄至CN欄'!BN54</f>
        <v>0</v>
      </c>
      <c r="BO54" s="237">
        <f>'步驟1. 先填【114-1申請總表】第8列之B欄至CN欄'!BO54</f>
        <v>0</v>
      </c>
      <c r="BP54" s="237">
        <f>'步驟1. 先填【114-1申請總表】第8列之B欄至CN欄'!BP54</f>
        <v>0</v>
      </c>
      <c r="BQ54" s="237">
        <f>'步驟1. 先填【114-1申請總表】第8列之B欄至CN欄'!BQ54</f>
        <v>0</v>
      </c>
      <c r="BR54" s="237">
        <f>'步驟1. 先填【114-1申請總表】第8列之B欄至CN欄'!BR54</f>
        <v>0</v>
      </c>
      <c r="BS54" s="237">
        <f>'步驟1. 先填【114-1申請總表】第8列之B欄至CN欄'!BS54</f>
        <v>0</v>
      </c>
      <c r="BT54" s="237">
        <f>'步驟1. 先填【114-1申請總表】第8列之B欄至CN欄'!BT54</f>
        <v>0</v>
      </c>
      <c r="BU54" s="237">
        <f>'步驟1. 先填【114-1申請總表】第8列之B欄至CN欄'!BU54</f>
        <v>0</v>
      </c>
      <c r="BV54" s="237">
        <f>'步驟1. 先填【114-1申請總表】第8列之B欄至CN欄'!BV54</f>
        <v>0</v>
      </c>
      <c r="BW54" s="237" t="str">
        <f>'步驟1. 先填【114-1申請總表】第8列之B欄至CN欄'!BW54</f>
        <v xml:space="preserve">學科:
</v>
      </c>
      <c r="BX54" s="237" t="str">
        <f>'步驟1. 先填【114-1申請總表】第8列之B欄至CN欄'!BX54</f>
        <v xml:space="preserve">題型:
</v>
      </c>
      <c r="BY54" s="237">
        <f>'步驟1. 先填【114-1申請總表】第8列之B欄至CN欄'!BY54</f>
        <v>0</v>
      </c>
      <c r="BZ54" s="237" t="str">
        <f>'步驟1. 先填【114-1申請總表】第8列之B欄至CN欄'!BZ54</f>
        <v xml:space="preserve">學科:
</v>
      </c>
      <c r="CA54" s="237" t="str">
        <f>'步驟1. 先填【114-1申請總表】第8列之B欄至CN欄'!CA54</f>
        <v xml:space="preserve">題型:
</v>
      </c>
      <c r="CB54" s="237">
        <f>'步驟1. 先填【114-1申請總表】第8列之B欄至CN欄'!CB54</f>
        <v>0</v>
      </c>
      <c r="CC54" s="237" t="str">
        <f>'步驟1. 先填【114-1申請總表】第8列之B欄至CN欄'!CC54</f>
        <v>有無參加:</v>
      </c>
      <c r="CD54" s="237" t="str">
        <f>'步驟1. 先填【114-1申請總表】第8列之B欄至CN欄'!CD54</f>
        <v xml:space="preserve">社團或活動:
</v>
      </c>
      <c r="CE54" s="237">
        <f>'步驟1. 先填【114-1申請總表】第8列之B欄至CN欄'!CE54</f>
        <v>0</v>
      </c>
      <c r="CF54" s="237">
        <f>'步驟1. 先填【114-1申請總表】第8列之B欄至CN欄'!CF54</f>
        <v>0</v>
      </c>
      <c r="CG54" s="237">
        <f>'步驟1. 先填【114-1申請總表】第8列之B欄至CN欄'!CG54</f>
        <v>0</v>
      </c>
      <c r="CH54" s="237" t="str">
        <f>'步驟1. 先填【114-1申請總表】第8列之B欄至CN欄'!CH54</f>
        <v xml:space="preserve">無達到學習目標之原因:
</v>
      </c>
      <c r="CI54" s="237" t="str">
        <f>'步驟1. 先填【114-1申請總表】第8列之B欄至CN欄'!CI54</f>
        <v xml:space="preserve">改善方法:
</v>
      </c>
      <c r="CJ54" s="237" t="str">
        <f>'步驟1. 先填【114-1申請總表】第8列之B欄至CN欄'!CJ54</f>
        <v xml:space="preserve">最喜歡的課後休閒活動:
</v>
      </c>
      <c r="CK54" s="237" t="str">
        <f>'步驟1. 先填【114-1申請總表】第8列之B欄至CN欄'!CK54</f>
        <v xml:space="preserve">收穫:
</v>
      </c>
      <c r="CL54" s="237">
        <f>'步驟1. 先填【114-1申請總表】第8列之B欄至CN欄'!CL54</f>
        <v>0</v>
      </c>
      <c r="CM54" s="237">
        <f>'步驟1. 先填【114-1申請總表】第8列之B欄至CN欄'!CM54</f>
        <v>0</v>
      </c>
      <c r="CN54" s="237">
        <f>'步驟1. 先填【114-1申請總表】第8列之B欄至CN欄'!CN54</f>
        <v>0</v>
      </c>
      <c r="CO54" s="243">
        <f>'步驟1. 先填【114-1申請總表】第8列之B欄至CN欄'!CO54</f>
        <v>0</v>
      </c>
      <c r="CP54" s="243" t="str">
        <f>'步驟1. 先填【114-1申請總表】第8列之B欄至CN欄'!CP54</f>
        <v>7000021</v>
      </c>
      <c r="CQ54" s="243" t="str">
        <f>'步驟1. 先填【114-1申請總表】第8列之B欄至CN欄'!CQ54</f>
        <v/>
      </c>
      <c r="CR54" s="243" t="str">
        <f>'步驟1. 先填【114-1申請總表】第8列之B欄至CN欄'!CR54</f>
        <v/>
      </c>
      <c r="CS54" s="243">
        <f>'步驟1. 先填【114-1申請總表】第8列之B欄至CN欄'!CS54</f>
        <v>0</v>
      </c>
      <c r="CT54" s="243" t="str">
        <f>'步驟1. 先填【114-1申請總表】第8列之B欄至CN欄'!CT54</f>
        <v/>
      </c>
      <c r="CU54" s="243" t="str">
        <f>'步驟1. 先填【114-1申請總表】第8列之B欄至CN欄'!CU54</f>
        <v/>
      </c>
      <c r="CV54" s="243" t="str">
        <f>'步驟1. 先填【114-1申請總表】第8列之B欄至CN欄'!CV54</f>
        <v/>
      </c>
      <c r="CW54" s="243" t="str">
        <f>'步驟1. 先填【114-1申請總表】第8列之B欄至CN欄'!CW54</f>
        <v/>
      </c>
      <c r="CX54" s="243" t="str">
        <f>'步驟1. 先填【114-1申請總表】第8列之B欄至CN欄'!CX54</f>
        <v/>
      </c>
      <c r="CY54" s="243" t="str">
        <f>'步驟1. 先填【114-1申請總表】第8列之B欄至CN欄'!CY54</f>
        <v/>
      </c>
      <c r="CZ54" s="243" t="str">
        <f>'步驟1. 先填【114-1申請總表】第8列之B欄至CN欄'!CZ54</f>
        <v/>
      </c>
      <c r="DA54" s="243">
        <f>'步驟1. 先填【114-1申請總表】第8列之B欄至CN欄'!DA54</f>
        <v>0</v>
      </c>
      <c r="DB54" s="243">
        <f>'步驟1. 先填【114-1申請總表】第8列之B欄至CN欄'!DB54</f>
        <v>0</v>
      </c>
      <c r="DC54" s="243">
        <f>'步驟1. 先填【114-1申請總表】第8列之B欄至CN欄'!DC54</f>
        <v>0</v>
      </c>
      <c r="DD54" s="243">
        <f>'步驟1. 先填【114-1申請總表】第8列之B欄至CN欄'!DD54</f>
        <v>0</v>
      </c>
      <c r="DE54" s="243">
        <f>'步驟1. 先填【114-1申請總表】第8列之B欄至CN欄'!DE54</f>
        <v>0</v>
      </c>
      <c r="DF54" s="243">
        <f>'步驟1. 先填【114-1申請總表】第8列之B欄至CN欄'!DF54</f>
        <v>1</v>
      </c>
      <c r="DG54" s="243">
        <f>'步驟1. 先填【114-1申請總表】第8列之B欄至CN欄'!DG54</f>
        <v>0</v>
      </c>
      <c r="DH54" s="243">
        <f>'步驟1. 先填【114-1申請總表】第8列之B欄至CN欄'!DH54</f>
        <v>0</v>
      </c>
      <c r="DI54" s="243">
        <f>'步驟1. 先填【114-1申請總表】第8列之B欄至CN欄'!DI54</f>
        <v>0</v>
      </c>
      <c r="DJ54" s="243">
        <f>'步驟1. 先填【114-1申請總表】第8列之B欄至CN欄'!DJ54</f>
        <v>0</v>
      </c>
      <c r="DK54" s="243">
        <f>'步驟1. 先填【114-1申請總表】第8列之B欄至CN欄'!DK54</f>
        <v>0</v>
      </c>
      <c r="DL54" s="243">
        <f>'步驟1. 先填【114-1申請總表】第8列之B欄至CN欄'!DL54</f>
        <v>0</v>
      </c>
      <c r="DM54" s="243">
        <f>'步驟1. 先填【114-1申請總表】第8列之B欄至CN欄'!DM54</f>
        <v>0</v>
      </c>
      <c r="DN54" s="243">
        <f>'步驟1. 先填【114-1申請總表】第8列之B欄至CN欄'!DN54</f>
        <v>0</v>
      </c>
      <c r="DO54" s="266" t="str">
        <f t="shared" si="0"/>
        <v>身份別輸入錯誤</v>
      </c>
      <c r="DP54" s="266" t="str">
        <f t="shared" si="1"/>
        <v>身份別輸入錯誤</v>
      </c>
      <c r="DQ54" s="266" t="str">
        <f t="shared" si="2"/>
        <v>身份別輸入錯誤</v>
      </c>
      <c r="DR54" s="267">
        <v>0</v>
      </c>
      <c r="DS54" s="267"/>
      <c r="DT54" s="267"/>
      <c r="DU54" s="267"/>
      <c r="DV54" s="267"/>
      <c r="DW54" s="267"/>
      <c r="DX54" s="267"/>
      <c r="DY54" s="267"/>
      <c r="DZ54" s="267"/>
      <c r="EA54" s="267"/>
      <c r="EB54" s="267">
        <f t="shared" si="22"/>
        <v>0</v>
      </c>
      <c r="EC54" s="267"/>
      <c r="ED54" s="267"/>
      <c r="EE54" s="267"/>
      <c r="EF54" s="267"/>
      <c r="EG54" s="267"/>
      <c r="EH54" s="267"/>
      <c r="EI54" s="267"/>
      <c r="EJ54" s="267"/>
      <c r="EK54" s="267"/>
      <c r="EL54" s="267"/>
      <c r="EM54" s="267"/>
      <c r="EN54" s="267"/>
      <c r="EO54" s="267"/>
      <c r="EP54" s="267"/>
      <c r="EQ54" s="267"/>
      <c r="ER54" s="267"/>
      <c r="ES54" s="267"/>
      <c r="ET54" s="267"/>
      <c r="EU54" s="258"/>
      <c r="EV54" s="258"/>
      <c r="EW54" s="258"/>
      <c r="EX54" s="257" t="str">
        <f t="shared" si="3"/>
        <v>已提交</v>
      </c>
      <c r="EY54" s="257" t="str">
        <f t="shared" si="4"/>
        <v>已提交</v>
      </c>
      <c r="EZ54" s="257" t="str">
        <f t="shared" si="5"/>
        <v>已提交</v>
      </c>
      <c r="FA54" s="258" t="str">
        <f t="shared" si="6"/>
        <v>已提交</v>
      </c>
      <c r="FB54" s="258" t="str">
        <f t="shared" si="7"/>
        <v>已提交</v>
      </c>
      <c r="FC54" s="258" t="str">
        <f t="shared" si="8"/>
        <v>已提交</v>
      </c>
      <c r="FD54" s="258" t="str">
        <f t="shared" si="9"/>
        <v>已提交</v>
      </c>
      <c r="FE54" s="258" t="str">
        <f t="shared" si="10"/>
        <v>已提交</v>
      </c>
      <c r="FF54" s="258" t="str">
        <f t="shared" si="11"/>
        <v>已提交</v>
      </c>
      <c r="FG54" s="258" t="str">
        <f t="shared" si="12"/>
        <v>已提交</v>
      </c>
      <c r="FH54" s="258" t="str">
        <f t="shared" si="13"/>
        <v>已提交</v>
      </c>
      <c r="FI54" s="257" t="str">
        <f t="shared" si="14"/>
        <v>已提交</v>
      </c>
      <c r="FJ54" s="259" t="str">
        <f t="shared" si="15"/>
        <v>已提交</v>
      </c>
      <c r="FK54" s="258" t="str">
        <f t="shared" si="16"/>
        <v>已提交</v>
      </c>
      <c r="FL54" s="258" t="str">
        <f t="shared" si="17"/>
        <v>已提交</v>
      </c>
      <c r="FM54" s="258" t="str">
        <f t="shared" si="18"/>
        <v>已提交</v>
      </c>
      <c r="FN54" s="258"/>
      <c r="FO54" s="258"/>
      <c r="FP54" s="258"/>
      <c r="FQ54" s="258"/>
      <c r="FR54" s="258"/>
      <c r="FS54" s="258"/>
      <c r="FT54" s="258"/>
      <c r="FU54" s="258"/>
      <c r="FV54" s="258" t="str">
        <f t="shared" si="19"/>
        <v/>
      </c>
      <c r="FW54" s="258" t="str">
        <f t="shared" si="20"/>
        <v/>
      </c>
      <c r="FX54" s="258" t="str">
        <f t="shared" si="21"/>
        <v/>
      </c>
      <c r="FY54" s="258"/>
      <c r="FZ54" s="258"/>
      <c r="GA54" s="258"/>
      <c r="GB54" s="258"/>
      <c r="GC54" s="258"/>
      <c r="GD54" s="258"/>
      <c r="GE54" s="258"/>
      <c r="GF54" s="258"/>
      <c r="GG54" s="258"/>
      <c r="GH54" s="258"/>
      <c r="GI54" s="258"/>
      <c r="GJ54" s="258"/>
      <c r="GK54" s="258"/>
      <c r="GL54" s="258"/>
      <c r="GM54" s="258"/>
      <c r="GN54" s="258"/>
      <c r="GO54" s="258" t="s">
        <v>263</v>
      </c>
      <c r="GP54" s="258"/>
      <c r="GQ54" s="258"/>
      <c r="GR54" s="258"/>
      <c r="GS54" s="258"/>
    </row>
    <row r="55" spans="1:201" s="270" customFormat="1" ht="79.5" customHeight="1">
      <c r="A55" s="286" t="str">
        <f t="shared" si="23"/>
        <v>114學年度第二學期</v>
      </c>
      <c r="B55" s="237">
        <f>'步驟1. 先填【114-1申請總表】第8列之B欄至CN欄'!B55</f>
        <v>0</v>
      </c>
      <c r="C55" s="237">
        <f>'步驟1. 先填【114-1申請總表】第8列之B欄至CN欄'!C55</f>
        <v>0</v>
      </c>
      <c r="D55" s="237" t="str">
        <f>'步驟1. 先填【114-1申請總表】第8列之B欄至CN欄'!D55</f>
        <v>48</v>
      </c>
      <c r="E55" s="237">
        <f>'步驟1. 先填【114-1申請總表】第8列之B欄至CN欄'!E55</f>
        <v>0</v>
      </c>
      <c r="F55" s="237">
        <f>'步驟1. 先填【114-1申請總表】第8列之B欄至CN欄'!F55</f>
        <v>0</v>
      </c>
      <c r="G55" s="237">
        <f>'步驟1. 先填【114-1申請總表】第8列之B欄至CN欄'!G55</f>
        <v>0</v>
      </c>
      <c r="H55" s="237">
        <f>'步驟1. 先填【114-1申請總表】第8列之B欄至CN欄'!H55</f>
        <v>0</v>
      </c>
      <c r="I55" s="237">
        <f>'步驟1. 先填【114-1申請總表】第8列之B欄至CN欄'!I55</f>
        <v>0</v>
      </c>
      <c r="J55" s="237">
        <f>'步驟1. 先填【114-1申請總表】第8列之B欄至CN欄'!J55</f>
        <v>0</v>
      </c>
      <c r="K55" s="237">
        <f>'步驟1. 先填【114-1申請總表】第8列之B欄至CN欄'!K55</f>
        <v>0</v>
      </c>
      <c r="L55" s="237">
        <f>'步驟1. 先填【114-1申請總表】第8列之B欄至CN欄'!L55</f>
        <v>0</v>
      </c>
      <c r="M55" s="237">
        <f>'步驟1. 先填【114-1申請總表】第8列之B欄至CN欄'!M55</f>
        <v>0</v>
      </c>
      <c r="N55" s="237">
        <f>'步驟1. 先填【114-1申請總表】第8列之B欄至CN欄'!N55</f>
        <v>0</v>
      </c>
      <c r="O55" s="237" t="str">
        <f>'步驟1. 先填【114-1申請總表】第8列之B欄至CN欄'!O55</f>
        <v>XX縣XX鄉XX村XX鄰XX路XX號XX樓</v>
      </c>
      <c r="P55" s="237" t="str">
        <f>'步驟1. 先填【114-1申請總表】第8列之B欄至CN欄'!P55</f>
        <v>1.助學獎學金</v>
      </c>
      <c r="Q55" s="237">
        <f>'步驟1. 先填【114-1申請總表】第8列之B欄至CN欄'!Q55</f>
        <v>0</v>
      </c>
      <c r="R55" s="237">
        <f>'步驟1. 先填【114-1申請總表】第8列之B欄至CN欄'!R55</f>
        <v>0</v>
      </c>
      <c r="S55" s="237">
        <f>'步驟1. 先填【114-1申請總表】第8列之B欄至CN欄'!S55</f>
        <v>0</v>
      </c>
      <c r="T55" s="237">
        <f>'步驟1. 先填【114-1申請總表】第8列之B欄至CN欄'!T55</f>
        <v>0</v>
      </c>
      <c r="U55" s="237">
        <f>'步驟1. 先填【114-1申請總表】第8列之B欄至CN欄'!U55</f>
        <v>0</v>
      </c>
      <c r="V55" s="237">
        <f>'步驟1. 先填【114-1申請總表】第8列之B欄至CN欄'!V55</f>
        <v>0</v>
      </c>
      <c r="W55" s="237">
        <f>'步驟1. 先填【114-1申請總表】第8列之B欄至CN欄'!W55</f>
        <v>0</v>
      </c>
      <c r="X55" s="237">
        <f>'步驟1. 先填【114-1申請總表】第8列之B欄至CN欄'!X55</f>
        <v>0</v>
      </c>
      <c r="Y55" s="237">
        <f>'步驟1. 先填【114-1申請總表】第8列之B欄至CN欄'!Y55</f>
        <v>0</v>
      </c>
      <c r="Z55" s="237">
        <f>'步驟1. 先填【114-1申請總表】第8列之B欄至CN欄'!Z55</f>
        <v>0</v>
      </c>
      <c r="AA55" s="237">
        <f>'步驟1. 先填【114-1申請總表】第8列之B欄至CN欄'!AA55</f>
        <v>0</v>
      </c>
      <c r="AB55" s="237">
        <f>'步驟1. 先填【114-1申請總表】第8列之B欄至CN欄'!AB55</f>
        <v>0</v>
      </c>
      <c r="AC55" s="237">
        <f>'步驟1. 先填【114-1申請總表】第8列之B欄至CN欄'!AC55</f>
        <v>0</v>
      </c>
      <c r="AD55" s="237">
        <f>'步驟1. 先填【114-1申請總表】第8列之B欄至CN欄'!AD55</f>
        <v>0</v>
      </c>
      <c r="AE55" s="237">
        <f>'步驟1. 先填【114-1申請總表】第8列之B欄至CN欄'!AE55</f>
        <v>0</v>
      </c>
      <c r="AF55" s="237">
        <f>'步驟1. 先填【114-1申請總表】第8列之B欄至CN欄'!AF55</f>
        <v>0</v>
      </c>
      <c r="AG55" s="237">
        <f>'步驟1. 先填【114-1申請總表】第8列之B欄至CN欄'!AG55</f>
        <v>0</v>
      </c>
      <c r="AH55" s="237">
        <f>'步驟1. 先填【114-1申請總表】第8列之B欄至CN欄'!AH55</f>
        <v>0</v>
      </c>
      <c r="AI55" s="237">
        <f>'步驟1. 先填【114-1申請總表】第8列之B欄至CN欄'!AI55</f>
        <v>0</v>
      </c>
      <c r="AJ55" s="237">
        <f>'步驟1. 先填【114-1申請總表】第8列之B欄至CN欄'!AJ55</f>
        <v>0</v>
      </c>
      <c r="AK55" s="237">
        <f>'步驟1. 先填【114-1申請總表】第8列之B欄至CN欄'!AK55</f>
        <v>0</v>
      </c>
      <c r="AL55" s="237">
        <f>'步驟1. 先填【114-1申請總表】第8列之B欄至CN欄'!AL55</f>
        <v>0</v>
      </c>
      <c r="AM55" s="237">
        <f>'步驟1. 先填【114-1申請總表】第8列之B欄至CN欄'!AM55</f>
        <v>0</v>
      </c>
      <c r="AN55" s="237">
        <f>'步驟1. 先填【114-1申請總表】第8列之B欄至CN欄'!AN55</f>
        <v>0</v>
      </c>
      <c r="AO55" s="237">
        <f>'步驟1. 先填【114-1申請總表】第8列之B欄至CN欄'!AO55</f>
        <v>0</v>
      </c>
      <c r="AP55" s="237">
        <f>'步驟1. 先填【114-1申請總表】第8列之B欄至CN欄'!AP55</f>
        <v>0</v>
      </c>
      <c r="AQ55" s="237">
        <f>'步驟1. 先填【114-1申請總表】第8列之B欄至CN欄'!AQ55</f>
        <v>0</v>
      </c>
      <c r="AR55" s="237">
        <f>'步驟1. 先填【114-1申請總表】第8列之B欄至CN欄'!AR55</f>
        <v>0</v>
      </c>
      <c r="AS55" s="237">
        <f>'步驟1. 先填【114-1申請總表】第8列之B欄至CN欄'!AS55</f>
        <v>0</v>
      </c>
      <c r="AT55" s="237">
        <f>'步驟1. 先填【114-1申請總表】第8列之B欄至CN欄'!AT55</f>
        <v>0</v>
      </c>
      <c r="AU55" s="237">
        <f>'步驟1. 先填【114-1申請總表】第8列之B欄至CN欄'!AU55</f>
        <v>0</v>
      </c>
      <c r="AV55" s="237">
        <f>'步驟1. 先填【114-1申請總表】第8列之B欄至CN欄'!AV55</f>
        <v>0</v>
      </c>
      <c r="AW55" s="237">
        <f>'步驟1. 先填【114-1申請總表】第8列之B欄至CN欄'!AW55</f>
        <v>0</v>
      </c>
      <c r="AX55" s="237">
        <f>'步驟1. 先填【114-1申請總表】第8列之B欄至CN欄'!AX55</f>
        <v>0</v>
      </c>
      <c r="AY55" s="237">
        <f>'步驟1. 先填【114-1申請總表】第8列之B欄至CN欄'!AY55</f>
        <v>0</v>
      </c>
      <c r="AZ55" s="237">
        <f>'步驟1. 先填【114-1申請總表】第8列之B欄至CN欄'!AZ55</f>
        <v>0</v>
      </c>
      <c r="BA55" s="237">
        <f>'步驟1. 先填【114-1申請總表】第8列之B欄至CN欄'!BA55</f>
        <v>0</v>
      </c>
      <c r="BB55" s="237">
        <f>'步驟1. 先填【114-1申請總表】第8列之B欄至CN欄'!BB55</f>
        <v>0</v>
      </c>
      <c r="BC55" s="237">
        <f>'步驟1. 先填【114-1申請總表】第8列之B欄至CN欄'!BC55</f>
        <v>0</v>
      </c>
      <c r="BD55" s="237">
        <f>'步驟1. 先填【114-1申請總表】第8列之B欄至CN欄'!BD55</f>
        <v>0</v>
      </c>
      <c r="BE55" s="237">
        <f>'步驟1. 先填【114-1申請總表】第8列之B欄至CN欄'!BE55</f>
        <v>0</v>
      </c>
      <c r="BF55" s="237">
        <f>'步驟1. 先填【114-1申請總表】第8列之B欄至CN欄'!BF55</f>
        <v>0</v>
      </c>
      <c r="BG55" s="237">
        <f>'步驟1. 先填【114-1申請總表】第8列之B欄至CN欄'!BG55</f>
        <v>0</v>
      </c>
      <c r="BH55" s="237">
        <f>'步驟1. 先填【114-1申請總表】第8列之B欄至CN欄'!BH55</f>
        <v>0</v>
      </c>
      <c r="BI55" s="237">
        <f>'步驟1. 先填【114-1申請總表】第8列之B欄至CN欄'!BI55</f>
        <v>0</v>
      </c>
      <c r="BJ55" s="237">
        <f>'步驟1. 先填【114-1申請總表】第8列之B欄至CN欄'!BJ55</f>
        <v>0</v>
      </c>
      <c r="BK55" s="237">
        <f>'步驟1. 先填【114-1申請總表】第8列之B欄至CN欄'!BK55</f>
        <v>0</v>
      </c>
      <c r="BL55" s="237">
        <f>'步驟1. 先填【114-1申請總表】第8列之B欄至CN欄'!BL55</f>
        <v>0</v>
      </c>
      <c r="BM55" s="237">
        <f>'步驟1. 先填【114-1申請總表】第8列之B欄至CN欄'!BM55</f>
        <v>0</v>
      </c>
      <c r="BN55" s="237">
        <f>'步驟1. 先填【114-1申請總表】第8列之B欄至CN欄'!BN55</f>
        <v>0</v>
      </c>
      <c r="BO55" s="237">
        <f>'步驟1. 先填【114-1申請總表】第8列之B欄至CN欄'!BO55</f>
        <v>0</v>
      </c>
      <c r="BP55" s="237">
        <f>'步驟1. 先填【114-1申請總表】第8列之B欄至CN欄'!BP55</f>
        <v>0</v>
      </c>
      <c r="BQ55" s="237">
        <f>'步驟1. 先填【114-1申請總表】第8列之B欄至CN欄'!BQ55</f>
        <v>0</v>
      </c>
      <c r="BR55" s="237">
        <f>'步驟1. 先填【114-1申請總表】第8列之B欄至CN欄'!BR55</f>
        <v>0</v>
      </c>
      <c r="BS55" s="237">
        <f>'步驟1. 先填【114-1申請總表】第8列之B欄至CN欄'!BS55</f>
        <v>0</v>
      </c>
      <c r="BT55" s="237">
        <f>'步驟1. 先填【114-1申請總表】第8列之B欄至CN欄'!BT55</f>
        <v>0</v>
      </c>
      <c r="BU55" s="237">
        <f>'步驟1. 先填【114-1申請總表】第8列之B欄至CN欄'!BU55</f>
        <v>0</v>
      </c>
      <c r="BV55" s="237">
        <f>'步驟1. 先填【114-1申請總表】第8列之B欄至CN欄'!BV55</f>
        <v>0</v>
      </c>
      <c r="BW55" s="237" t="str">
        <f>'步驟1. 先填【114-1申請總表】第8列之B欄至CN欄'!BW55</f>
        <v xml:space="preserve">學科:
</v>
      </c>
      <c r="BX55" s="237" t="str">
        <f>'步驟1. 先填【114-1申請總表】第8列之B欄至CN欄'!BX55</f>
        <v xml:space="preserve">題型:
</v>
      </c>
      <c r="BY55" s="237">
        <f>'步驟1. 先填【114-1申請總表】第8列之B欄至CN欄'!BY55</f>
        <v>0</v>
      </c>
      <c r="BZ55" s="237" t="str">
        <f>'步驟1. 先填【114-1申請總表】第8列之B欄至CN欄'!BZ55</f>
        <v xml:space="preserve">學科:
</v>
      </c>
      <c r="CA55" s="237" t="str">
        <f>'步驟1. 先填【114-1申請總表】第8列之B欄至CN欄'!CA55</f>
        <v xml:space="preserve">題型:
</v>
      </c>
      <c r="CB55" s="237">
        <f>'步驟1. 先填【114-1申請總表】第8列之B欄至CN欄'!CB55</f>
        <v>0</v>
      </c>
      <c r="CC55" s="237" t="str">
        <f>'步驟1. 先填【114-1申請總表】第8列之B欄至CN欄'!CC55</f>
        <v>有無參加:</v>
      </c>
      <c r="CD55" s="237" t="str">
        <f>'步驟1. 先填【114-1申請總表】第8列之B欄至CN欄'!CD55</f>
        <v xml:space="preserve">社團或活動:
</v>
      </c>
      <c r="CE55" s="237">
        <f>'步驟1. 先填【114-1申請總表】第8列之B欄至CN欄'!CE55</f>
        <v>0</v>
      </c>
      <c r="CF55" s="237">
        <f>'步驟1. 先填【114-1申請總表】第8列之B欄至CN欄'!CF55</f>
        <v>0</v>
      </c>
      <c r="CG55" s="237">
        <f>'步驟1. 先填【114-1申請總表】第8列之B欄至CN欄'!CG55</f>
        <v>0</v>
      </c>
      <c r="CH55" s="237" t="str">
        <f>'步驟1. 先填【114-1申請總表】第8列之B欄至CN欄'!CH55</f>
        <v xml:space="preserve">無達到學習目標之原因:
</v>
      </c>
      <c r="CI55" s="237" t="str">
        <f>'步驟1. 先填【114-1申請總表】第8列之B欄至CN欄'!CI55</f>
        <v xml:space="preserve">改善方法:
</v>
      </c>
      <c r="CJ55" s="237" t="str">
        <f>'步驟1. 先填【114-1申請總表】第8列之B欄至CN欄'!CJ55</f>
        <v xml:space="preserve">最喜歡的課後休閒活動:
</v>
      </c>
      <c r="CK55" s="237" t="str">
        <f>'步驟1. 先填【114-1申請總表】第8列之B欄至CN欄'!CK55</f>
        <v xml:space="preserve">收穫:
</v>
      </c>
      <c r="CL55" s="237">
        <f>'步驟1. 先填【114-1申請總表】第8列之B欄至CN欄'!CL55</f>
        <v>0</v>
      </c>
      <c r="CM55" s="237">
        <f>'步驟1. 先填【114-1申請總表】第8列之B欄至CN欄'!CM55</f>
        <v>0</v>
      </c>
      <c r="CN55" s="237">
        <f>'步驟1. 先填【114-1申請總表】第8列之B欄至CN欄'!CN55</f>
        <v>0</v>
      </c>
      <c r="CO55" s="243">
        <f>'步驟1. 先填【114-1申請總表】第8列之B欄至CN欄'!CO55</f>
        <v>0</v>
      </c>
      <c r="CP55" s="243" t="str">
        <f>'步驟1. 先填【114-1申請總表】第8列之B欄至CN欄'!CP55</f>
        <v>7000021</v>
      </c>
      <c r="CQ55" s="243" t="str">
        <f>'步驟1. 先填【114-1申請總表】第8列之B欄至CN欄'!CQ55</f>
        <v/>
      </c>
      <c r="CR55" s="243" t="str">
        <f>'步驟1. 先填【114-1申請總表】第8列之B欄至CN欄'!CR55</f>
        <v/>
      </c>
      <c r="CS55" s="243">
        <f>'步驟1. 先填【114-1申請總表】第8列之B欄至CN欄'!CS55</f>
        <v>0</v>
      </c>
      <c r="CT55" s="243" t="str">
        <f>'步驟1. 先填【114-1申請總表】第8列之B欄至CN欄'!CT55</f>
        <v/>
      </c>
      <c r="CU55" s="243" t="str">
        <f>'步驟1. 先填【114-1申請總表】第8列之B欄至CN欄'!CU55</f>
        <v/>
      </c>
      <c r="CV55" s="243" t="str">
        <f>'步驟1. 先填【114-1申請總表】第8列之B欄至CN欄'!CV55</f>
        <v/>
      </c>
      <c r="CW55" s="243" t="str">
        <f>'步驟1. 先填【114-1申請總表】第8列之B欄至CN欄'!CW55</f>
        <v/>
      </c>
      <c r="CX55" s="243" t="str">
        <f>'步驟1. 先填【114-1申請總表】第8列之B欄至CN欄'!CX55</f>
        <v/>
      </c>
      <c r="CY55" s="243" t="str">
        <f>'步驟1. 先填【114-1申請總表】第8列之B欄至CN欄'!CY55</f>
        <v/>
      </c>
      <c r="CZ55" s="243" t="str">
        <f>'步驟1. 先填【114-1申請總表】第8列之B欄至CN欄'!CZ55</f>
        <v/>
      </c>
      <c r="DA55" s="243">
        <f>'步驟1. 先填【114-1申請總表】第8列之B欄至CN欄'!DA55</f>
        <v>0</v>
      </c>
      <c r="DB55" s="243">
        <f>'步驟1. 先填【114-1申請總表】第8列之B欄至CN欄'!DB55</f>
        <v>0</v>
      </c>
      <c r="DC55" s="243">
        <f>'步驟1. 先填【114-1申請總表】第8列之B欄至CN欄'!DC55</f>
        <v>0</v>
      </c>
      <c r="DD55" s="243">
        <f>'步驟1. 先填【114-1申請總表】第8列之B欄至CN欄'!DD55</f>
        <v>0</v>
      </c>
      <c r="DE55" s="243">
        <f>'步驟1. 先填【114-1申請總表】第8列之B欄至CN欄'!DE55</f>
        <v>0</v>
      </c>
      <c r="DF55" s="243">
        <f>'步驟1. 先填【114-1申請總表】第8列之B欄至CN欄'!DF55</f>
        <v>1</v>
      </c>
      <c r="DG55" s="243">
        <f>'步驟1. 先填【114-1申請總表】第8列之B欄至CN欄'!DG55</f>
        <v>0</v>
      </c>
      <c r="DH55" s="243">
        <f>'步驟1. 先填【114-1申請總表】第8列之B欄至CN欄'!DH55</f>
        <v>0</v>
      </c>
      <c r="DI55" s="243">
        <f>'步驟1. 先填【114-1申請總表】第8列之B欄至CN欄'!DI55</f>
        <v>0</v>
      </c>
      <c r="DJ55" s="243">
        <f>'步驟1. 先填【114-1申請總表】第8列之B欄至CN欄'!DJ55</f>
        <v>0</v>
      </c>
      <c r="DK55" s="243">
        <f>'步驟1. 先填【114-1申請總表】第8列之B欄至CN欄'!DK55</f>
        <v>0</v>
      </c>
      <c r="DL55" s="243">
        <f>'步驟1. 先填【114-1申請總表】第8列之B欄至CN欄'!DL55</f>
        <v>0</v>
      </c>
      <c r="DM55" s="243">
        <f>'步驟1. 先填【114-1申請總表】第8列之B欄至CN欄'!DM55</f>
        <v>0</v>
      </c>
      <c r="DN55" s="243">
        <f>'步驟1. 先填【114-1申請總表】第8列之B欄至CN欄'!DN55</f>
        <v>0</v>
      </c>
      <c r="DO55" s="266" t="str">
        <f t="shared" si="0"/>
        <v>身份別輸入錯誤</v>
      </c>
      <c r="DP55" s="266" t="str">
        <f t="shared" si="1"/>
        <v>身份別輸入錯誤</v>
      </c>
      <c r="DQ55" s="266" t="str">
        <f t="shared" si="2"/>
        <v>身份別輸入錯誤</v>
      </c>
      <c r="DR55" s="267">
        <v>0</v>
      </c>
      <c r="DS55" s="267"/>
      <c r="DT55" s="267"/>
      <c r="DU55" s="267"/>
      <c r="DV55" s="267"/>
      <c r="DW55" s="267"/>
      <c r="DX55" s="267"/>
      <c r="DY55" s="267"/>
      <c r="DZ55" s="267"/>
      <c r="EA55" s="267"/>
      <c r="EB55" s="267">
        <f t="shared" si="22"/>
        <v>0</v>
      </c>
      <c r="EC55" s="267"/>
      <c r="ED55" s="267"/>
      <c r="EE55" s="267"/>
      <c r="EF55" s="267"/>
      <c r="EG55" s="267"/>
      <c r="EH55" s="267"/>
      <c r="EI55" s="267"/>
      <c r="EJ55" s="267"/>
      <c r="EK55" s="267"/>
      <c r="EL55" s="267"/>
      <c r="EM55" s="267"/>
      <c r="EN55" s="267"/>
      <c r="EO55" s="267"/>
      <c r="EP55" s="267"/>
      <c r="EQ55" s="267"/>
      <c r="ER55" s="267"/>
      <c r="ES55" s="267"/>
      <c r="ET55" s="267"/>
      <c r="EU55" s="258"/>
      <c r="EV55" s="258"/>
      <c r="EW55" s="258"/>
      <c r="EX55" s="257" t="str">
        <f t="shared" si="3"/>
        <v>已提交</v>
      </c>
      <c r="EY55" s="257" t="str">
        <f t="shared" si="4"/>
        <v>已提交</v>
      </c>
      <c r="EZ55" s="257" t="str">
        <f t="shared" si="5"/>
        <v>已提交</v>
      </c>
      <c r="FA55" s="258" t="str">
        <f t="shared" si="6"/>
        <v>已提交</v>
      </c>
      <c r="FB55" s="258" t="str">
        <f t="shared" si="7"/>
        <v>已提交</v>
      </c>
      <c r="FC55" s="258" t="str">
        <f t="shared" si="8"/>
        <v>已提交</v>
      </c>
      <c r="FD55" s="258" t="str">
        <f t="shared" si="9"/>
        <v>已提交</v>
      </c>
      <c r="FE55" s="258" t="str">
        <f t="shared" si="10"/>
        <v>已提交</v>
      </c>
      <c r="FF55" s="258" t="str">
        <f t="shared" si="11"/>
        <v>已提交</v>
      </c>
      <c r="FG55" s="258" t="str">
        <f t="shared" si="12"/>
        <v>已提交</v>
      </c>
      <c r="FH55" s="258" t="str">
        <f t="shared" si="13"/>
        <v>已提交</v>
      </c>
      <c r="FI55" s="257" t="str">
        <f t="shared" si="14"/>
        <v>已提交</v>
      </c>
      <c r="FJ55" s="259" t="str">
        <f t="shared" si="15"/>
        <v>已提交</v>
      </c>
      <c r="FK55" s="258" t="str">
        <f t="shared" si="16"/>
        <v>已提交</v>
      </c>
      <c r="FL55" s="258" t="str">
        <f t="shared" si="17"/>
        <v>已提交</v>
      </c>
      <c r="FM55" s="258" t="str">
        <f t="shared" si="18"/>
        <v>已提交</v>
      </c>
      <c r="FN55" s="258"/>
      <c r="FO55" s="258"/>
      <c r="FP55" s="258"/>
      <c r="FQ55" s="258"/>
      <c r="FR55" s="258"/>
      <c r="FS55" s="258"/>
      <c r="FT55" s="258"/>
      <c r="FU55" s="258"/>
      <c r="FV55" s="258" t="str">
        <f t="shared" si="19"/>
        <v/>
      </c>
      <c r="FW55" s="258" t="str">
        <f t="shared" si="20"/>
        <v/>
      </c>
      <c r="FX55" s="258" t="str">
        <f t="shared" si="21"/>
        <v/>
      </c>
      <c r="FY55" s="258"/>
      <c r="FZ55" s="258"/>
      <c r="GA55" s="258"/>
      <c r="GB55" s="258"/>
      <c r="GC55" s="258"/>
      <c r="GD55" s="258"/>
      <c r="GE55" s="258"/>
      <c r="GF55" s="258"/>
      <c r="GG55" s="258"/>
      <c r="GH55" s="258"/>
      <c r="GI55" s="258"/>
      <c r="GJ55" s="258"/>
      <c r="GK55" s="258"/>
      <c r="GL55" s="258"/>
      <c r="GM55" s="258"/>
      <c r="GN55" s="258"/>
      <c r="GO55" s="258" t="s">
        <v>263</v>
      </c>
      <c r="GP55" s="258"/>
      <c r="GQ55" s="258"/>
      <c r="GR55" s="258"/>
      <c r="GS55" s="258"/>
    </row>
    <row r="56" spans="1:201" s="270" customFormat="1" ht="79.5" customHeight="1">
      <c r="A56" s="286" t="str">
        <f t="shared" si="23"/>
        <v>114學年度第二學期</v>
      </c>
      <c r="B56" s="237">
        <f>'步驟1. 先填【114-1申請總表】第8列之B欄至CN欄'!B56</f>
        <v>0</v>
      </c>
      <c r="C56" s="237">
        <f>'步驟1. 先填【114-1申請總表】第8列之B欄至CN欄'!C56</f>
        <v>0</v>
      </c>
      <c r="D56" s="237" t="str">
        <f>'步驟1. 先填【114-1申請總表】第8列之B欄至CN欄'!D56</f>
        <v>49</v>
      </c>
      <c r="E56" s="237">
        <f>'步驟1. 先填【114-1申請總表】第8列之B欄至CN欄'!E56</f>
        <v>0</v>
      </c>
      <c r="F56" s="237">
        <f>'步驟1. 先填【114-1申請總表】第8列之B欄至CN欄'!F56</f>
        <v>0</v>
      </c>
      <c r="G56" s="237">
        <f>'步驟1. 先填【114-1申請總表】第8列之B欄至CN欄'!G56</f>
        <v>0</v>
      </c>
      <c r="H56" s="237">
        <f>'步驟1. 先填【114-1申請總表】第8列之B欄至CN欄'!H56</f>
        <v>0</v>
      </c>
      <c r="I56" s="237">
        <f>'步驟1. 先填【114-1申請總表】第8列之B欄至CN欄'!I56</f>
        <v>0</v>
      </c>
      <c r="J56" s="237">
        <f>'步驟1. 先填【114-1申請總表】第8列之B欄至CN欄'!J56</f>
        <v>0</v>
      </c>
      <c r="K56" s="237">
        <f>'步驟1. 先填【114-1申請總表】第8列之B欄至CN欄'!K56</f>
        <v>0</v>
      </c>
      <c r="L56" s="237">
        <f>'步驟1. 先填【114-1申請總表】第8列之B欄至CN欄'!L56</f>
        <v>0</v>
      </c>
      <c r="M56" s="237">
        <f>'步驟1. 先填【114-1申請總表】第8列之B欄至CN欄'!M56</f>
        <v>0</v>
      </c>
      <c r="N56" s="237">
        <f>'步驟1. 先填【114-1申請總表】第8列之B欄至CN欄'!N56</f>
        <v>0</v>
      </c>
      <c r="O56" s="237" t="str">
        <f>'步驟1. 先填【114-1申請總表】第8列之B欄至CN欄'!O56</f>
        <v>XX縣XX鄉XX村XX鄰XX路XX號XX樓</v>
      </c>
      <c r="P56" s="237" t="str">
        <f>'步驟1. 先填【114-1申請總表】第8列之B欄至CN欄'!P56</f>
        <v>1.助學獎學金</v>
      </c>
      <c r="Q56" s="237">
        <f>'步驟1. 先填【114-1申請總表】第8列之B欄至CN欄'!Q56</f>
        <v>0</v>
      </c>
      <c r="R56" s="237">
        <f>'步驟1. 先填【114-1申請總表】第8列之B欄至CN欄'!R56</f>
        <v>0</v>
      </c>
      <c r="S56" s="237">
        <f>'步驟1. 先填【114-1申請總表】第8列之B欄至CN欄'!S56</f>
        <v>0</v>
      </c>
      <c r="T56" s="237">
        <f>'步驟1. 先填【114-1申請總表】第8列之B欄至CN欄'!T56</f>
        <v>0</v>
      </c>
      <c r="U56" s="237">
        <f>'步驟1. 先填【114-1申請總表】第8列之B欄至CN欄'!U56</f>
        <v>0</v>
      </c>
      <c r="V56" s="237">
        <f>'步驟1. 先填【114-1申請總表】第8列之B欄至CN欄'!V56</f>
        <v>0</v>
      </c>
      <c r="W56" s="237">
        <f>'步驟1. 先填【114-1申請總表】第8列之B欄至CN欄'!W56</f>
        <v>0</v>
      </c>
      <c r="X56" s="237">
        <f>'步驟1. 先填【114-1申請總表】第8列之B欄至CN欄'!X56</f>
        <v>0</v>
      </c>
      <c r="Y56" s="237">
        <f>'步驟1. 先填【114-1申請總表】第8列之B欄至CN欄'!Y56</f>
        <v>0</v>
      </c>
      <c r="Z56" s="237">
        <f>'步驟1. 先填【114-1申請總表】第8列之B欄至CN欄'!Z56</f>
        <v>0</v>
      </c>
      <c r="AA56" s="237">
        <f>'步驟1. 先填【114-1申請總表】第8列之B欄至CN欄'!AA56</f>
        <v>0</v>
      </c>
      <c r="AB56" s="237">
        <f>'步驟1. 先填【114-1申請總表】第8列之B欄至CN欄'!AB56</f>
        <v>0</v>
      </c>
      <c r="AC56" s="237">
        <f>'步驟1. 先填【114-1申請總表】第8列之B欄至CN欄'!AC56</f>
        <v>0</v>
      </c>
      <c r="AD56" s="237">
        <f>'步驟1. 先填【114-1申請總表】第8列之B欄至CN欄'!AD56</f>
        <v>0</v>
      </c>
      <c r="AE56" s="237">
        <f>'步驟1. 先填【114-1申請總表】第8列之B欄至CN欄'!AE56</f>
        <v>0</v>
      </c>
      <c r="AF56" s="237">
        <f>'步驟1. 先填【114-1申請總表】第8列之B欄至CN欄'!AF56</f>
        <v>0</v>
      </c>
      <c r="AG56" s="237">
        <f>'步驟1. 先填【114-1申請總表】第8列之B欄至CN欄'!AG56</f>
        <v>0</v>
      </c>
      <c r="AH56" s="237">
        <f>'步驟1. 先填【114-1申請總表】第8列之B欄至CN欄'!AH56</f>
        <v>0</v>
      </c>
      <c r="AI56" s="237">
        <f>'步驟1. 先填【114-1申請總表】第8列之B欄至CN欄'!AI56</f>
        <v>0</v>
      </c>
      <c r="AJ56" s="237">
        <f>'步驟1. 先填【114-1申請總表】第8列之B欄至CN欄'!AJ56</f>
        <v>0</v>
      </c>
      <c r="AK56" s="237">
        <f>'步驟1. 先填【114-1申請總表】第8列之B欄至CN欄'!AK56</f>
        <v>0</v>
      </c>
      <c r="AL56" s="237">
        <f>'步驟1. 先填【114-1申請總表】第8列之B欄至CN欄'!AL56</f>
        <v>0</v>
      </c>
      <c r="AM56" s="237">
        <f>'步驟1. 先填【114-1申請總表】第8列之B欄至CN欄'!AM56</f>
        <v>0</v>
      </c>
      <c r="AN56" s="237">
        <f>'步驟1. 先填【114-1申請總表】第8列之B欄至CN欄'!AN56</f>
        <v>0</v>
      </c>
      <c r="AO56" s="237">
        <f>'步驟1. 先填【114-1申請總表】第8列之B欄至CN欄'!AO56</f>
        <v>0</v>
      </c>
      <c r="AP56" s="237">
        <f>'步驟1. 先填【114-1申請總表】第8列之B欄至CN欄'!AP56</f>
        <v>0</v>
      </c>
      <c r="AQ56" s="237">
        <f>'步驟1. 先填【114-1申請總表】第8列之B欄至CN欄'!AQ56</f>
        <v>0</v>
      </c>
      <c r="AR56" s="237">
        <f>'步驟1. 先填【114-1申請總表】第8列之B欄至CN欄'!AR56</f>
        <v>0</v>
      </c>
      <c r="AS56" s="237">
        <f>'步驟1. 先填【114-1申請總表】第8列之B欄至CN欄'!AS56</f>
        <v>0</v>
      </c>
      <c r="AT56" s="237">
        <f>'步驟1. 先填【114-1申請總表】第8列之B欄至CN欄'!AT56</f>
        <v>0</v>
      </c>
      <c r="AU56" s="237">
        <f>'步驟1. 先填【114-1申請總表】第8列之B欄至CN欄'!AU56</f>
        <v>0</v>
      </c>
      <c r="AV56" s="237">
        <f>'步驟1. 先填【114-1申請總表】第8列之B欄至CN欄'!AV56</f>
        <v>0</v>
      </c>
      <c r="AW56" s="237">
        <f>'步驟1. 先填【114-1申請總表】第8列之B欄至CN欄'!AW56</f>
        <v>0</v>
      </c>
      <c r="AX56" s="237">
        <f>'步驟1. 先填【114-1申請總表】第8列之B欄至CN欄'!AX56</f>
        <v>0</v>
      </c>
      <c r="AY56" s="237">
        <f>'步驟1. 先填【114-1申請總表】第8列之B欄至CN欄'!AY56</f>
        <v>0</v>
      </c>
      <c r="AZ56" s="237">
        <f>'步驟1. 先填【114-1申請總表】第8列之B欄至CN欄'!AZ56</f>
        <v>0</v>
      </c>
      <c r="BA56" s="237">
        <f>'步驟1. 先填【114-1申請總表】第8列之B欄至CN欄'!BA56</f>
        <v>0</v>
      </c>
      <c r="BB56" s="237">
        <f>'步驟1. 先填【114-1申請總表】第8列之B欄至CN欄'!BB56</f>
        <v>0</v>
      </c>
      <c r="BC56" s="237">
        <f>'步驟1. 先填【114-1申請總表】第8列之B欄至CN欄'!BC56</f>
        <v>0</v>
      </c>
      <c r="BD56" s="237">
        <f>'步驟1. 先填【114-1申請總表】第8列之B欄至CN欄'!BD56</f>
        <v>0</v>
      </c>
      <c r="BE56" s="237">
        <f>'步驟1. 先填【114-1申請總表】第8列之B欄至CN欄'!BE56</f>
        <v>0</v>
      </c>
      <c r="BF56" s="237">
        <f>'步驟1. 先填【114-1申請總表】第8列之B欄至CN欄'!BF56</f>
        <v>0</v>
      </c>
      <c r="BG56" s="237">
        <f>'步驟1. 先填【114-1申請總表】第8列之B欄至CN欄'!BG56</f>
        <v>0</v>
      </c>
      <c r="BH56" s="237">
        <f>'步驟1. 先填【114-1申請總表】第8列之B欄至CN欄'!BH56</f>
        <v>0</v>
      </c>
      <c r="BI56" s="237">
        <f>'步驟1. 先填【114-1申請總表】第8列之B欄至CN欄'!BI56</f>
        <v>0</v>
      </c>
      <c r="BJ56" s="237">
        <f>'步驟1. 先填【114-1申請總表】第8列之B欄至CN欄'!BJ56</f>
        <v>0</v>
      </c>
      <c r="BK56" s="237">
        <f>'步驟1. 先填【114-1申請總表】第8列之B欄至CN欄'!BK56</f>
        <v>0</v>
      </c>
      <c r="BL56" s="237">
        <f>'步驟1. 先填【114-1申請總表】第8列之B欄至CN欄'!BL56</f>
        <v>0</v>
      </c>
      <c r="BM56" s="237">
        <f>'步驟1. 先填【114-1申請總表】第8列之B欄至CN欄'!BM56</f>
        <v>0</v>
      </c>
      <c r="BN56" s="237">
        <f>'步驟1. 先填【114-1申請總表】第8列之B欄至CN欄'!BN56</f>
        <v>0</v>
      </c>
      <c r="BO56" s="237">
        <f>'步驟1. 先填【114-1申請總表】第8列之B欄至CN欄'!BO56</f>
        <v>0</v>
      </c>
      <c r="BP56" s="237">
        <f>'步驟1. 先填【114-1申請總表】第8列之B欄至CN欄'!BP56</f>
        <v>0</v>
      </c>
      <c r="BQ56" s="237">
        <f>'步驟1. 先填【114-1申請總表】第8列之B欄至CN欄'!BQ56</f>
        <v>0</v>
      </c>
      <c r="BR56" s="237">
        <f>'步驟1. 先填【114-1申請總表】第8列之B欄至CN欄'!BR56</f>
        <v>0</v>
      </c>
      <c r="BS56" s="237">
        <f>'步驟1. 先填【114-1申請總表】第8列之B欄至CN欄'!BS56</f>
        <v>0</v>
      </c>
      <c r="BT56" s="237">
        <f>'步驟1. 先填【114-1申請總表】第8列之B欄至CN欄'!BT56</f>
        <v>0</v>
      </c>
      <c r="BU56" s="237">
        <f>'步驟1. 先填【114-1申請總表】第8列之B欄至CN欄'!BU56</f>
        <v>0</v>
      </c>
      <c r="BV56" s="237">
        <f>'步驟1. 先填【114-1申請總表】第8列之B欄至CN欄'!BV56</f>
        <v>0</v>
      </c>
      <c r="BW56" s="237" t="str">
        <f>'步驟1. 先填【114-1申請總表】第8列之B欄至CN欄'!BW56</f>
        <v xml:space="preserve">學科:
</v>
      </c>
      <c r="BX56" s="237" t="str">
        <f>'步驟1. 先填【114-1申請總表】第8列之B欄至CN欄'!BX56</f>
        <v xml:space="preserve">題型:
</v>
      </c>
      <c r="BY56" s="237">
        <f>'步驟1. 先填【114-1申請總表】第8列之B欄至CN欄'!BY56</f>
        <v>0</v>
      </c>
      <c r="BZ56" s="237" t="str">
        <f>'步驟1. 先填【114-1申請總表】第8列之B欄至CN欄'!BZ56</f>
        <v xml:space="preserve">學科:
</v>
      </c>
      <c r="CA56" s="237" t="str">
        <f>'步驟1. 先填【114-1申請總表】第8列之B欄至CN欄'!CA56</f>
        <v xml:space="preserve">題型:
</v>
      </c>
      <c r="CB56" s="237">
        <f>'步驟1. 先填【114-1申請總表】第8列之B欄至CN欄'!CB56</f>
        <v>0</v>
      </c>
      <c r="CC56" s="237" t="str">
        <f>'步驟1. 先填【114-1申請總表】第8列之B欄至CN欄'!CC56</f>
        <v>有無參加:</v>
      </c>
      <c r="CD56" s="237" t="str">
        <f>'步驟1. 先填【114-1申請總表】第8列之B欄至CN欄'!CD56</f>
        <v xml:space="preserve">社團或活動:
</v>
      </c>
      <c r="CE56" s="237">
        <f>'步驟1. 先填【114-1申請總表】第8列之B欄至CN欄'!CE56</f>
        <v>0</v>
      </c>
      <c r="CF56" s="237">
        <f>'步驟1. 先填【114-1申請總表】第8列之B欄至CN欄'!CF56</f>
        <v>0</v>
      </c>
      <c r="CG56" s="237">
        <f>'步驟1. 先填【114-1申請總表】第8列之B欄至CN欄'!CG56</f>
        <v>0</v>
      </c>
      <c r="CH56" s="237" t="str">
        <f>'步驟1. 先填【114-1申請總表】第8列之B欄至CN欄'!CH56</f>
        <v xml:space="preserve">無達到學習目標之原因:
</v>
      </c>
      <c r="CI56" s="237" t="str">
        <f>'步驟1. 先填【114-1申請總表】第8列之B欄至CN欄'!CI56</f>
        <v xml:space="preserve">改善方法:
</v>
      </c>
      <c r="CJ56" s="237" t="str">
        <f>'步驟1. 先填【114-1申請總表】第8列之B欄至CN欄'!CJ56</f>
        <v xml:space="preserve">最喜歡的課後休閒活動:
</v>
      </c>
      <c r="CK56" s="237" t="str">
        <f>'步驟1. 先填【114-1申請總表】第8列之B欄至CN欄'!CK56</f>
        <v xml:space="preserve">收穫:
</v>
      </c>
      <c r="CL56" s="237">
        <f>'步驟1. 先填【114-1申請總表】第8列之B欄至CN欄'!CL56</f>
        <v>0</v>
      </c>
      <c r="CM56" s="237">
        <f>'步驟1. 先填【114-1申請總表】第8列之B欄至CN欄'!CM56</f>
        <v>0</v>
      </c>
      <c r="CN56" s="237">
        <f>'步驟1. 先填【114-1申請總表】第8列之B欄至CN欄'!CN56</f>
        <v>0</v>
      </c>
      <c r="CO56" s="243">
        <f>'步驟1. 先填【114-1申請總表】第8列之B欄至CN欄'!CO56</f>
        <v>0</v>
      </c>
      <c r="CP56" s="243" t="str">
        <f>'步驟1. 先填【114-1申請總表】第8列之B欄至CN欄'!CP56</f>
        <v>7000021</v>
      </c>
      <c r="CQ56" s="243" t="str">
        <f>'步驟1. 先填【114-1申請總表】第8列之B欄至CN欄'!CQ56</f>
        <v/>
      </c>
      <c r="CR56" s="243" t="str">
        <f>'步驟1. 先填【114-1申請總表】第8列之B欄至CN欄'!CR56</f>
        <v/>
      </c>
      <c r="CS56" s="243">
        <f>'步驟1. 先填【114-1申請總表】第8列之B欄至CN欄'!CS56</f>
        <v>0</v>
      </c>
      <c r="CT56" s="243" t="str">
        <f>'步驟1. 先填【114-1申請總表】第8列之B欄至CN欄'!CT56</f>
        <v/>
      </c>
      <c r="CU56" s="243" t="str">
        <f>'步驟1. 先填【114-1申請總表】第8列之B欄至CN欄'!CU56</f>
        <v/>
      </c>
      <c r="CV56" s="243" t="str">
        <f>'步驟1. 先填【114-1申請總表】第8列之B欄至CN欄'!CV56</f>
        <v/>
      </c>
      <c r="CW56" s="243" t="str">
        <f>'步驟1. 先填【114-1申請總表】第8列之B欄至CN欄'!CW56</f>
        <v/>
      </c>
      <c r="CX56" s="243" t="str">
        <f>'步驟1. 先填【114-1申請總表】第8列之B欄至CN欄'!CX56</f>
        <v/>
      </c>
      <c r="CY56" s="243" t="str">
        <f>'步驟1. 先填【114-1申請總表】第8列之B欄至CN欄'!CY56</f>
        <v/>
      </c>
      <c r="CZ56" s="243" t="str">
        <f>'步驟1. 先填【114-1申請總表】第8列之B欄至CN欄'!CZ56</f>
        <v/>
      </c>
      <c r="DA56" s="243">
        <f>'步驟1. 先填【114-1申請總表】第8列之B欄至CN欄'!DA56</f>
        <v>0</v>
      </c>
      <c r="DB56" s="243">
        <f>'步驟1. 先填【114-1申請總表】第8列之B欄至CN欄'!DB56</f>
        <v>0</v>
      </c>
      <c r="DC56" s="243">
        <f>'步驟1. 先填【114-1申請總表】第8列之B欄至CN欄'!DC56</f>
        <v>0</v>
      </c>
      <c r="DD56" s="243">
        <f>'步驟1. 先填【114-1申請總表】第8列之B欄至CN欄'!DD56</f>
        <v>0</v>
      </c>
      <c r="DE56" s="243">
        <f>'步驟1. 先填【114-1申請總表】第8列之B欄至CN欄'!DE56</f>
        <v>0</v>
      </c>
      <c r="DF56" s="243">
        <f>'步驟1. 先填【114-1申請總表】第8列之B欄至CN欄'!DF56</f>
        <v>1</v>
      </c>
      <c r="DG56" s="243">
        <f>'步驟1. 先填【114-1申請總表】第8列之B欄至CN欄'!DG56</f>
        <v>0</v>
      </c>
      <c r="DH56" s="243">
        <f>'步驟1. 先填【114-1申請總表】第8列之B欄至CN欄'!DH56</f>
        <v>0</v>
      </c>
      <c r="DI56" s="243">
        <f>'步驟1. 先填【114-1申請總表】第8列之B欄至CN欄'!DI56</f>
        <v>0</v>
      </c>
      <c r="DJ56" s="243">
        <f>'步驟1. 先填【114-1申請總表】第8列之B欄至CN欄'!DJ56</f>
        <v>0</v>
      </c>
      <c r="DK56" s="243">
        <f>'步驟1. 先填【114-1申請總表】第8列之B欄至CN欄'!DK56</f>
        <v>0</v>
      </c>
      <c r="DL56" s="243">
        <f>'步驟1. 先填【114-1申請總表】第8列之B欄至CN欄'!DL56</f>
        <v>0</v>
      </c>
      <c r="DM56" s="243">
        <f>'步驟1. 先填【114-1申請總表】第8列之B欄至CN欄'!DM56</f>
        <v>0</v>
      </c>
      <c r="DN56" s="243">
        <f>'步驟1. 先填【114-1申請總表】第8列之B欄至CN欄'!DN56</f>
        <v>0</v>
      </c>
      <c r="DO56" s="266" t="str">
        <f t="shared" si="0"/>
        <v>身份別輸入錯誤</v>
      </c>
      <c r="DP56" s="266" t="str">
        <f t="shared" si="1"/>
        <v>身份別輸入錯誤</v>
      </c>
      <c r="DQ56" s="266" t="str">
        <f t="shared" si="2"/>
        <v>身份別輸入錯誤</v>
      </c>
      <c r="DR56" s="267">
        <v>0</v>
      </c>
      <c r="DS56" s="267"/>
      <c r="DT56" s="267"/>
      <c r="DU56" s="267"/>
      <c r="DV56" s="267"/>
      <c r="DW56" s="267"/>
      <c r="DX56" s="267"/>
      <c r="DY56" s="267"/>
      <c r="DZ56" s="267"/>
      <c r="EA56" s="267"/>
      <c r="EB56" s="267">
        <f t="shared" si="22"/>
        <v>0</v>
      </c>
      <c r="EC56" s="267"/>
      <c r="ED56" s="267"/>
      <c r="EE56" s="267"/>
      <c r="EF56" s="267"/>
      <c r="EG56" s="267"/>
      <c r="EH56" s="267"/>
      <c r="EI56" s="267"/>
      <c r="EJ56" s="267"/>
      <c r="EK56" s="267"/>
      <c r="EL56" s="267"/>
      <c r="EM56" s="267"/>
      <c r="EN56" s="267"/>
      <c r="EO56" s="267"/>
      <c r="EP56" s="267"/>
      <c r="EQ56" s="267"/>
      <c r="ER56" s="267"/>
      <c r="ES56" s="267"/>
      <c r="ET56" s="267"/>
      <c r="EU56" s="258"/>
      <c r="EV56" s="258"/>
      <c r="EW56" s="258"/>
      <c r="EX56" s="257" t="str">
        <f t="shared" si="3"/>
        <v>已提交</v>
      </c>
      <c r="EY56" s="257" t="str">
        <f t="shared" si="4"/>
        <v>已提交</v>
      </c>
      <c r="EZ56" s="257" t="str">
        <f t="shared" si="5"/>
        <v>已提交</v>
      </c>
      <c r="FA56" s="258" t="str">
        <f t="shared" si="6"/>
        <v>已提交</v>
      </c>
      <c r="FB56" s="258" t="str">
        <f t="shared" si="7"/>
        <v>已提交</v>
      </c>
      <c r="FC56" s="258" t="str">
        <f t="shared" si="8"/>
        <v>已提交</v>
      </c>
      <c r="FD56" s="258" t="str">
        <f t="shared" si="9"/>
        <v>已提交</v>
      </c>
      <c r="FE56" s="258" t="str">
        <f t="shared" si="10"/>
        <v>已提交</v>
      </c>
      <c r="FF56" s="258" t="str">
        <f t="shared" si="11"/>
        <v>已提交</v>
      </c>
      <c r="FG56" s="258" t="str">
        <f t="shared" si="12"/>
        <v>已提交</v>
      </c>
      <c r="FH56" s="258" t="str">
        <f t="shared" si="13"/>
        <v>已提交</v>
      </c>
      <c r="FI56" s="257" t="str">
        <f t="shared" si="14"/>
        <v>已提交</v>
      </c>
      <c r="FJ56" s="259" t="str">
        <f t="shared" si="15"/>
        <v>已提交</v>
      </c>
      <c r="FK56" s="258" t="str">
        <f t="shared" si="16"/>
        <v>已提交</v>
      </c>
      <c r="FL56" s="258" t="str">
        <f t="shared" si="17"/>
        <v>已提交</v>
      </c>
      <c r="FM56" s="258" t="str">
        <f t="shared" si="18"/>
        <v>已提交</v>
      </c>
      <c r="FN56" s="258"/>
      <c r="FO56" s="258"/>
      <c r="FP56" s="258"/>
      <c r="FQ56" s="258"/>
      <c r="FR56" s="258"/>
      <c r="FS56" s="258"/>
      <c r="FT56" s="258"/>
      <c r="FU56" s="258"/>
      <c r="FV56" s="258" t="str">
        <f t="shared" si="19"/>
        <v/>
      </c>
      <c r="FW56" s="258" t="str">
        <f t="shared" si="20"/>
        <v/>
      </c>
      <c r="FX56" s="258" t="str">
        <f t="shared" si="21"/>
        <v/>
      </c>
      <c r="FY56" s="258"/>
      <c r="FZ56" s="258"/>
      <c r="GA56" s="258"/>
      <c r="GB56" s="258"/>
      <c r="GC56" s="258"/>
      <c r="GD56" s="258"/>
      <c r="GE56" s="258"/>
      <c r="GF56" s="258"/>
      <c r="GG56" s="258"/>
      <c r="GH56" s="258"/>
      <c r="GI56" s="258"/>
      <c r="GJ56" s="258"/>
      <c r="GK56" s="258"/>
      <c r="GL56" s="258"/>
      <c r="GM56" s="258"/>
      <c r="GN56" s="258"/>
      <c r="GO56" s="258" t="s">
        <v>263</v>
      </c>
      <c r="GP56" s="258"/>
      <c r="GQ56" s="258"/>
      <c r="GR56" s="258"/>
      <c r="GS56" s="258"/>
    </row>
    <row r="57" spans="1:201" s="270" customFormat="1" ht="79.5" customHeight="1">
      <c r="A57" s="286" t="str">
        <f t="shared" si="23"/>
        <v>114學年度第二學期</v>
      </c>
      <c r="B57" s="237">
        <f>'步驟1. 先填【114-1申請總表】第8列之B欄至CN欄'!B57</f>
        <v>0</v>
      </c>
      <c r="C57" s="237">
        <f>'步驟1. 先填【114-1申請總表】第8列之B欄至CN欄'!C57</f>
        <v>0</v>
      </c>
      <c r="D57" s="237" t="str">
        <f>'步驟1. 先填【114-1申請總表】第8列之B欄至CN欄'!D57</f>
        <v>50</v>
      </c>
      <c r="E57" s="237">
        <f>'步驟1. 先填【114-1申請總表】第8列之B欄至CN欄'!E57</f>
        <v>0</v>
      </c>
      <c r="F57" s="237">
        <f>'步驟1. 先填【114-1申請總表】第8列之B欄至CN欄'!F57</f>
        <v>0</v>
      </c>
      <c r="G57" s="237">
        <f>'步驟1. 先填【114-1申請總表】第8列之B欄至CN欄'!G57</f>
        <v>0</v>
      </c>
      <c r="H57" s="237">
        <f>'步驟1. 先填【114-1申請總表】第8列之B欄至CN欄'!H57</f>
        <v>0</v>
      </c>
      <c r="I57" s="237">
        <f>'步驟1. 先填【114-1申請總表】第8列之B欄至CN欄'!I57</f>
        <v>0</v>
      </c>
      <c r="J57" s="237">
        <f>'步驟1. 先填【114-1申請總表】第8列之B欄至CN欄'!J57</f>
        <v>0</v>
      </c>
      <c r="K57" s="237">
        <f>'步驟1. 先填【114-1申請總表】第8列之B欄至CN欄'!K57</f>
        <v>0</v>
      </c>
      <c r="L57" s="237">
        <f>'步驟1. 先填【114-1申請總表】第8列之B欄至CN欄'!L57</f>
        <v>0</v>
      </c>
      <c r="M57" s="237">
        <f>'步驟1. 先填【114-1申請總表】第8列之B欄至CN欄'!M57</f>
        <v>0</v>
      </c>
      <c r="N57" s="237">
        <f>'步驟1. 先填【114-1申請總表】第8列之B欄至CN欄'!N57</f>
        <v>0</v>
      </c>
      <c r="O57" s="237" t="str">
        <f>'步驟1. 先填【114-1申請總表】第8列之B欄至CN欄'!O57</f>
        <v>XX縣XX鄉XX村XX鄰XX路XX號XX樓</v>
      </c>
      <c r="P57" s="237" t="str">
        <f>'步驟1. 先填【114-1申請總表】第8列之B欄至CN欄'!P57</f>
        <v>1.助學獎學金</v>
      </c>
      <c r="Q57" s="237">
        <f>'步驟1. 先填【114-1申請總表】第8列之B欄至CN欄'!Q57</f>
        <v>0</v>
      </c>
      <c r="R57" s="237">
        <f>'步驟1. 先填【114-1申請總表】第8列之B欄至CN欄'!R57</f>
        <v>0</v>
      </c>
      <c r="S57" s="237">
        <f>'步驟1. 先填【114-1申請總表】第8列之B欄至CN欄'!S57</f>
        <v>0</v>
      </c>
      <c r="T57" s="237">
        <f>'步驟1. 先填【114-1申請總表】第8列之B欄至CN欄'!T57</f>
        <v>0</v>
      </c>
      <c r="U57" s="237">
        <f>'步驟1. 先填【114-1申請總表】第8列之B欄至CN欄'!U57</f>
        <v>0</v>
      </c>
      <c r="V57" s="237">
        <f>'步驟1. 先填【114-1申請總表】第8列之B欄至CN欄'!V57</f>
        <v>0</v>
      </c>
      <c r="W57" s="237">
        <f>'步驟1. 先填【114-1申請總表】第8列之B欄至CN欄'!W57</f>
        <v>0</v>
      </c>
      <c r="X57" s="237">
        <f>'步驟1. 先填【114-1申請總表】第8列之B欄至CN欄'!X57</f>
        <v>0</v>
      </c>
      <c r="Y57" s="237">
        <f>'步驟1. 先填【114-1申請總表】第8列之B欄至CN欄'!Y57</f>
        <v>0</v>
      </c>
      <c r="Z57" s="237">
        <f>'步驟1. 先填【114-1申請總表】第8列之B欄至CN欄'!Z57</f>
        <v>0</v>
      </c>
      <c r="AA57" s="237">
        <f>'步驟1. 先填【114-1申請總表】第8列之B欄至CN欄'!AA57</f>
        <v>0</v>
      </c>
      <c r="AB57" s="237">
        <f>'步驟1. 先填【114-1申請總表】第8列之B欄至CN欄'!AB57</f>
        <v>0</v>
      </c>
      <c r="AC57" s="237">
        <f>'步驟1. 先填【114-1申請總表】第8列之B欄至CN欄'!AC57</f>
        <v>0</v>
      </c>
      <c r="AD57" s="237">
        <f>'步驟1. 先填【114-1申請總表】第8列之B欄至CN欄'!AD57</f>
        <v>0</v>
      </c>
      <c r="AE57" s="237">
        <f>'步驟1. 先填【114-1申請總表】第8列之B欄至CN欄'!AE57</f>
        <v>0</v>
      </c>
      <c r="AF57" s="237">
        <f>'步驟1. 先填【114-1申請總表】第8列之B欄至CN欄'!AF57</f>
        <v>0</v>
      </c>
      <c r="AG57" s="237">
        <f>'步驟1. 先填【114-1申請總表】第8列之B欄至CN欄'!AG57</f>
        <v>0</v>
      </c>
      <c r="AH57" s="237">
        <f>'步驟1. 先填【114-1申請總表】第8列之B欄至CN欄'!AH57</f>
        <v>0</v>
      </c>
      <c r="AI57" s="237">
        <f>'步驟1. 先填【114-1申請總表】第8列之B欄至CN欄'!AI57</f>
        <v>0</v>
      </c>
      <c r="AJ57" s="237">
        <f>'步驟1. 先填【114-1申請總表】第8列之B欄至CN欄'!AJ57</f>
        <v>0</v>
      </c>
      <c r="AK57" s="237">
        <f>'步驟1. 先填【114-1申請總表】第8列之B欄至CN欄'!AK57</f>
        <v>0</v>
      </c>
      <c r="AL57" s="237">
        <f>'步驟1. 先填【114-1申請總表】第8列之B欄至CN欄'!AL57</f>
        <v>0</v>
      </c>
      <c r="AM57" s="237">
        <f>'步驟1. 先填【114-1申請總表】第8列之B欄至CN欄'!AM57</f>
        <v>0</v>
      </c>
      <c r="AN57" s="237">
        <f>'步驟1. 先填【114-1申請總表】第8列之B欄至CN欄'!AN57</f>
        <v>0</v>
      </c>
      <c r="AO57" s="237">
        <f>'步驟1. 先填【114-1申請總表】第8列之B欄至CN欄'!AO57</f>
        <v>0</v>
      </c>
      <c r="AP57" s="237">
        <f>'步驟1. 先填【114-1申請總表】第8列之B欄至CN欄'!AP57</f>
        <v>0</v>
      </c>
      <c r="AQ57" s="237">
        <f>'步驟1. 先填【114-1申請總表】第8列之B欄至CN欄'!AQ57</f>
        <v>0</v>
      </c>
      <c r="AR57" s="237">
        <f>'步驟1. 先填【114-1申請總表】第8列之B欄至CN欄'!AR57</f>
        <v>0</v>
      </c>
      <c r="AS57" s="237">
        <f>'步驟1. 先填【114-1申請總表】第8列之B欄至CN欄'!AS57</f>
        <v>0</v>
      </c>
      <c r="AT57" s="237">
        <f>'步驟1. 先填【114-1申請總表】第8列之B欄至CN欄'!AT57</f>
        <v>0</v>
      </c>
      <c r="AU57" s="237">
        <f>'步驟1. 先填【114-1申請總表】第8列之B欄至CN欄'!AU57</f>
        <v>0</v>
      </c>
      <c r="AV57" s="237">
        <f>'步驟1. 先填【114-1申請總表】第8列之B欄至CN欄'!AV57</f>
        <v>0</v>
      </c>
      <c r="AW57" s="237">
        <f>'步驟1. 先填【114-1申請總表】第8列之B欄至CN欄'!AW57</f>
        <v>0</v>
      </c>
      <c r="AX57" s="237">
        <f>'步驟1. 先填【114-1申請總表】第8列之B欄至CN欄'!AX57</f>
        <v>0</v>
      </c>
      <c r="AY57" s="237">
        <f>'步驟1. 先填【114-1申請總表】第8列之B欄至CN欄'!AY57</f>
        <v>0</v>
      </c>
      <c r="AZ57" s="237">
        <f>'步驟1. 先填【114-1申請總表】第8列之B欄至CN欄'!AZ57</f>
        <v>0</v>
      </c>
      <c r="BA57" s="237">
        <f>'步驟1. 先填【114-1申請總表】第8列之B欄至CN欄'!BA57</f>
        <v>0</v>
      </c>
      <c r="BB57" s="237">
        <f>'步驟1. 先填【114-1申請總表】第8列之B欄至CN欄'!BB57</f>
        <v>0</v>
      </c>
      <c r="BC57" s="237">
        <f>'步驟1. 先填【114-1申請總表】第8列之B欄至CN欄'!BC57</f>
        <v>0</v>
      </c>
      <c r="BD57" s="237">
        <f>'步驟1. 先填【114-1申請總表】第8列之B欄至CN欄'!BD57</f>
        <v>0</v>
      </c>
      <c r="BE57" s="237">
        <f>'步驟1. 先填【114-1申請總表】第8列之B欄至CN欄'!BE57</f>
        <v>0</v>
      </c>
      <c r="BF57" s="237">
        <f>'步驟1. 先填【114-1申請總表】第8列之B欄至CN欄'!BF57</f>
        <v>0</v>
      </c>
      <c r="BG57" s="237">
        <f>'步驟1. 先填【114-1申請總表】第8列之B欄至CN欄'!BG57</f>
        <v>0</v>
      </c>
      <c r="BH57" s="237">
        <f>'步驟1. 先填【114-1申請總表】第8列之B欄至CN欄'!BH57</f>
        <v>0</v>
      </c>
      <c r="BI57" s="237">
        <f>'步驟1. 先填【114-1申請總表】第8列之B欄至CN欄'!BI57</f>
        <v>0</v>
      </c>
      <c r="BJ57" s="237">
        <f>'步驟1. 先填【114-1申請總表】第8列之B欄至CN欄'!BJ57</f>
        <v>0</v>
      </c>
      <c r="BK57" s="237">
        <f>'步驟1. 先填【114-1申請總表】第8列之B欄至CN欄'!BK57</f>
        <v>0</v>
      </c>
      <c r="BL57" s="237">
        <f>'步驟1. 先填【114-1申請總表】第8列之B欄至CN欄'!BL57</f>
        <v>0</v>
      </c>
      <c r="BM57" s="237">
        <f>'步驟1. 先填【114-1申請總表】第8列之B欄至CN欄'!BM57</f>
        <v>0</v>
      </c>
      <c r="BN57" s="237">
        <f>'步驟1. 先填【114-1申請總表】第8列之B欄至CN欄'!BN57</f>
        <v>0</v>
      </c>
      <c r="BO57" s="237">
        <f>'步驟1. 先填【114-1申請總表】第8列之B欄至CN欄'!BO57</f>
        <v>0</v>
      </c>
      <c r="BP57" s="237">
        <f>'步驟1. 先填【114-1申請總表】第8列之B欄至CN欄'!BP57</f>
        <v>0</v>
      </c>
      <c r="BQ57" s="237">
        <f>'步驟1. 先填【114-1申請總表】第8列之B欄至CN欄'!BQ57</f>
        <v>0</v>
      </c>
      <c r="BR57" s="237">
        <f>'步驟1. 先填【114-1申請總表】第8列之B欄至CN欄'!BR57</f>
        <v>0</v>
      </c>
      <c r="BS57" s="237">
        <f>'步驟1. 先填【114-1申請總表】第8列之B欄至CN欄'!BS57</f>
        <v>0</v>
      </c>
      <c r="BT57" s="237">
        <f>'步驟1. 先填【114-1申請總表】第8列之B欄至CN欄'!BT57</f>
        <v>0</v>
      </c>
      <c r="BU57" s="237">
        <f>'步驟1. 先填【114-1申請總表】第8列之B欄至CN欄'!BU57</f>
        <v>0</v>
      </c>
      <c r="BV57" s="237">
        <f>'步驟1. 先填【114-1申請總表】第8列之B欄至CN欄'!BV57</f>
        <v>0</v>
      </c>
      <c r="BW57" s="237" t="str">
        <f>'步驟1. 先填【114-1申請總表】第8列之B欄至CN欄'!BW57</f>
        <v xml:space="preserve">學科:
</v>
      </c>
      <c r="BX57" s="237" t="str">
        <f>'步驟1. 先填【114-1申請總表】第8列之B欄至CN欄'!BX57</f>
        <v xml:space="preserve">題型:
</v>
      </c>
      <c r="BY57" s="237">
        <f>'步驟1. 先填【114-1申請總表】第8列之B欄至CN欄'!BY57</f>
        <v>0</v>
      </c>
      <c r="BZ57" s="237" t="str">
        <f>'步驟1. 先填【114-1申請總表】第8列之B欄至CN欄'!BZ57</f>
        <v xml:space="preserve">學科:
</v>
      </c>
      <c r="CA57" s="237" t="str">
        <f>'步驟1. 先填【114-1申請總表】第8列之B欄至CN欄'!CA57</f>
        <v xml:space="preserve">題型:
</v>
      </c>
      <c r="CB57" s="237">
        <f>'步驟1. 先填【114-1申請總表】第8列之B欄至CN欄'!CB57</f>
        <v>0</v>
      </c>
      <c r="CC57" s="237" t="str">
        <f>'步驟1. 先填【114-1申請總表】第8列之B欄至CN欄'!CC57</f>
        <v>有無參加:</v>
      </c>
      <c r="CD57" s="237" t="str">
        <f>'步驟1. 先填【114-1申請總表】第8列之B欄至CN欄'!CD57</f>
        <v xml:space="preserve">社團或活動:
</v>
      </c>
      <c r="CE57" s="237">
        <f>'步驟1. 先填【114-1申請總表】第8列之B欄至CN欄'!CE57</f>
        <v>0</v>
      </c>
      <c r="CF57" s="237">
        <f>'步驟1. 先填【114-1申請總表】第8列之B欄至CN欄'!CF57</f>
        <v>0</v>
      </c>
      <c r="CG57" s="237">
        <f>'步驟1. 先填【114-1申請總表】第8列之B欄至CN欄'!CG57</f>
        <v>0</v>
      </c>
      <c r="CH57" s="237" t="str">
        <f>'步驟1. 先填【114-1申請總表】第8列之B欄至CN欄'!CH57</f>
        <v xml:space="preserve">無達到學習目標之原因:
</v>
      </c>
      <c r="CI57" s="237" t="str">
        <f>'步驟1. 先填【114-1申請總表】第8列之B欄至CN欄'!CI57</f>
        <v xml:space="preserve">改善方法:
</v>
      </c>
      <c r="CJ57" s="237" t="str">
        <f>'步驟1. 先填【114-1申請總表】第8列之B欄至CN欄'!CJ57</f>
        <v xml:space="preserve">最喜歡的課後休閒活動:
</v>
      </c>
      <c r="CK57" s="237" t="str">
        <f>'步驟1. 先填【114-1申請總表】第8列之B欄至CN欄'!CK57</f>
        <v xml:space="preserve">收穫:
</v>
      </c>
      <c r="CL57" s="237">
        <f>'步驟1. 先填【114-1申請總表】第8列之B欄至CN欄'!CL57</f>
        <v>0</v>
      </c>
      <c r="CM57" s="237">
        <f>'步驟1. 先填【114-1申請總表】第8列之B欄至CN欄'!CM57</f>
        <v>0</v>
      </c>
      <c r="CN57" s="237">
        <f>'步驟1. 先填【114-1申請總表】第8列之B欄至CN欄'!CN57</f>
        <v>0</v>
      </c>
      <c r="CO57" s="243">
        <f>'步驟1. 先填【114-1申請總表】第8列之B欄至CN欄'!CO57</f>
        <v>0</v>
      </c>
      <c r="CP57" s="243" t="str">
        <f>'步驟1. 先填【114-1申請總表】第8列之B欄至CN欄'!CP57</f>
        <v>7000021</v>
      </c>
      <c r="CQ57" s="243" t="str">
        <f>'步驟1. 先填【114-1申請總表】第8列之B欄至CN欄'!CQ57</f>
        <v/>
      </c>
      <c r="CR57" s="243" t="str">
        <f>'步驟1. 先填【114-1申請總表】第8列之B欄至CN欄'!CR57</f>
        <v/>
      </c>
      <c r="CS57" s="243">
        <f>'步驟1. 先填【114-1申請總表】第8列之B欄至CN欄'!CS57</f>
        <v>0</v>
      </c>
      <c r="CT57" s="243" t="str">
        <f>'步驟1. 先填【114-1申請總表】第8列之B欄至CN欄'!CT57</f>
        <v/>
      </c>
      <c r="CU57" s="243" t="str">
        <f>'步驟1. 先填【114-1申請總表】第8列之B欄至CN欄'!CU57</f>
        <v/>
      </c>
      <c r="CV57" s="243" t="str">
        <f>'步驟1. 先填【114-1申請總表】第8列之B欄至CN欄'!CV57</f>
        <v/>
      </c>
      <c r="CW57" s="243" t="str">
        <f>'步驟1. 先填【114-1申請總表】第8列之B欄至CN欄'!CW57</f>
        <v/>
      </c>
      <c r="CX57" s="243" t="str">
        <f>'步驟1. 先填【114-1申請總表】第8列之B欄至CN欄'!CX57</f>
        <v/>
      </c>
      <c r="CY57" s="243" t="str">
        <f>'步驟1. 先填【114-1申請總表】第8列之B欄至CN欄'!CY57</f>
        <v/>
      </c>
      <c r="CZ57" s="243" t="str">
        <f>'步驟1. 先填【114-1申請總表】第8列之B欄至CN欄'!CZ57</f>
        <v/>
      </c>
      <c r="DA57" s="243">
        <f>'步驟1. 先填【114-1申請總表】第8列之B欄至CN欄'!DA57</f>
        <v>0</v>
      </c>
      <c r="DB57" s="243">
        <f>'步驟1. 先填【114-1申請總表】第8列之B欄至CN欄'!DB57</f>
        <v>0</v>
      </c>
      <c r="DC57" s="243">
        <f>'步驟1. 先填【114-1申請總表】第8列之B欄至CN欄'!DC57</f>
        <v>0</v>
      </c>
      <c r="DD57" s="243">
        <f>'步驟1. 先填【114-1申請總表】第8列之B欄至CN欄'!DD57</f>
        <v>0</v>
      </c>
      <c r="DE57" s="243">
        <f>'步驟1. 先填【114-1申請總表】第8列之B欄至CN欄'!DE57</f>
        <v>0</v>
      </c>
      <c r="DF57" s="243">
        <f>'步驟1. 先填【114-1申請總表】第8列之B欄至CN欄'!DF57</f>
        <v>1</v>
      </c>
      <c r="DG57" s="243">
        <f>'步驟1. 先填【114-1申請總表】第8列之B欄至CN欄'!DG57</f>
        <v>0</v>
      </c>
      <c r="DH57" s="243">
        <f>'步驟1. 先填【114-1申請總表】第8列之B欄至CN欄'!DH57</f>
        <v>0</v>
      </c>
      <c r="DI57" s="243">
        <f>'步驟1. 先填【114-1申請總表】第8列之B欄至CN欄'!DI57</f>
        <v>0</v>
      </c>
      <c r="DJ57" s="243">
        <f>'步驟1. 先填【114-1申請總表】第8列之B欄至CN欄'!DJ57</f>
        <v>0</v>
      </c>
      <c r="DK57" s="243">
        <f>'步驟1. 先填【114-1申請總表】第8列之B欄至CN欄'!DK57</f>
        <v>0</v>
      </c>
      <c r="DL57" s="243">
        <f>'步驟1. 先填【114-1申請總表】第8列之B欄至CN欄'!DL57</f>
        <v>0</v>
      </c>
      <c r="DM57" s="243">
        <f>'步驟1. 先填【114-1申請總表】第8列之B欄至CN欄'!DM57</f>
        <v>0</v>
      </c>
      <c r="DN57" s="243">
        <f>'步驟1. 先填【114-1申請總表】第8列之B欄至CN欄'!DN57</f>
        <v>0</v>
      </c>
      <c r="DO57" s="266" t="str">
        <f t="shared" si="0"/>
        <v>身份別輸入錯誤</v>
      </c>
      <c r="DP57" s="266" t="str">
        <f t="shared" si="1"/>
        <v>身份別輸入錯誤</v>
      </c>
      <c r="DQ57" s="266" t="str">
        <f t="shared" si="2"/>
        <v>身份別輸入錯誤</v>
      </c>
      <c r="DR57" s="267">
        <v>0</v>
      </c>
      <c r="DS57" s="267"/>
      <c r="DT57" s="267"/>
      <c r="DU57" s="267"/>
      <c r="DV57" s="267"/>
      <c r="DW57" s="267"/>
      <c r="DX57" s="267"/>
      <c r="DY57" s="267"/>
      <c r="DZ57" s="267"/>
      <c r="EA57" s="267"/>
      <c r="EB57" s="267">
        <f t="shared" si="22"/>
        <v>0</v>
      </c>
      <c r="EC57" s="267"/>
      <c r="ED57" s="267"/>
      <c r="EE57" s="267"/>
      <c r="EF57" s="267"/>
      <c r="EG57" s="267"/>
      <c r="EH57" s="267"/>
      <c r="EI57" s="267"/>
      <c r="EJ57" s="267"/>
      <c r="EK57" s="267"/>
      <c r="EL57" s="267"/>
      <c r="EM57" s="267"/>
      <c r="EN57" s="267"/>
      <c r="EO57" s="267"/>
      <c r="EP57" s="267"/>
      <c r="EQ57" s="267"/>
      <c r="ER57" s="267"/>
      <c r="ES57" s="267"/>
      <c r="ET57" s="267"/>
      <c r="EU57" s="258"/>
      <c r="EV57" s="258"/>
      <c r="EW57" s="258"/>
      <c r="EX57" s="257" t="str">
        <f t="shared" si="3"/>
        <v>已提交</v>
      </c>
      <c r="EY57" s="257" t="str">
        <f t="shared" si="4"/>
        <v>已提交</v>
      </c>
      <c r="EZ57" s="257" t="str">
        <f t="shared" si="5"/>
        <v>已提交</v>
      </c>
      <c r="FA57" s="258" t="str">
        <f t="shared" si="6"/>
        <v>已提交</v>
      </c>
      <c r="FB57" s="258" t="str">
        <f t="shared" si="7"/>
        <v>已提交</v>
      </c>
      <c r="FC57" s="258" t="str">
        <f t="shared" si="8"/>
        <v>已提交</v>
      </c>
      <c r="FD57" s="258" t="str">
        <f t="shared" si="9"/>
        <v>已提交</v>
      </c>
      <c r="FE57" s="258" t="str">
        <f t="shared" si="10"/>
        <v>已提交</v>
      </c>
      <c r="FF57" s="258" t="str">
        <f t="shared" si="11"/>
        <v>已提交</v>
      </c>
      <c r="FG57" s="258" t="str">
        <f t="shared" si="12"/>
        <v>已提交</v>
      </c>
      <c r="FH57" s="258" t="str">
        <f t="shared" si="13"/>
        <v>已提交</v>
      </c>
      <c r="FI57" s="257" t="str">
        <f t="shared" si="14"/>
        <v>已提交</v>
      </c>
      <c r="FJ57" s="259" t="str">
        <f t="shared" si="15"/>
        <v>已提交</v>
      </c>
      <c r="FK57" s="258" t="str">
        <f t="shared" si="16"/>
        <v>已提交</v>
      </c>
      <c r="FL57" s="258" t="str">
        <f t="shared" si="17"/>
        <v>已提交</v>
      </c>
      <c r="FM57" s="258" t="str">
        <f t="shared" si="18"/>
        <v>已提交</v>
      </c>
      <c r="FN57" s="258"/>
      <c r="FO57" s="258"/>
      <c r="FP57" s="258"/>
      <c r="FQ57" s="258"/>
      <c r="FR57" s="258"/>
      <c r="FS57" s="258"/>
      <c r="FT57" s="258"/>
      <c r="FU57" s="258"/>
      <c r="FV57" s="258" t="str">
        <f t="shared" si="19"/>
        <v/>
      </c>
      <c r="FW57" s="258" t="str">
        <f t="shared" si="20"/>
        <v/>
      </c>
      <c r="FX57" s="258" t="str">
        <f t="shared" si="21"/>
        <v/>
      </c>
      <c r="FY57" s="258"/>
      <c r="FZ57" s="258"/>
      <c r="GA57" s="258"/>
      <c r="GB57" s="258"/>
      <c r="GC57" s="258"/>
      <c r="GD57" s="258"/>
      <c r="GE57" s="258"/>
      <c r="GF57" s="258"/>
      <c r="GG57" s="258"/>
      <c r="GH57" s="258"/>
      <c r="GI57" s="258"/>
      <c r="GJ57" s="258"/>
      <c r="GK57" s="258"/>
      <c r="GL57" s="258"/>
      <c r="GM57" s="258"/>
      <c r="GN57" s="258"/>
      <c r="GO57" s="258" t="s">
        <v>263</v>
      </c>
      <c r="GP57" s="258"/>
      <c r="GQ57" s="258"/>
      <c r="GR57" s="258"/>
      <c r="GS57" s="258"/>
    </row>
    <row r="58" spans="1:201" s="278" customFormat="1" ht="30" customHeight="1">
      <c r="E58" s="301"/>
      <c r="F58" s="301"/>
      <c r="G58" s="301"/>
      <c r="H58" s="301"/>
      <c r="I58" s="301"/>
      <c r="J58" s="301"/>
      <c r="K58" s="301"/>
      <c r="L58" s="301"/>
      <c r="M58" s="301"/>
      <c r="N58" s="301"/>
      <c r="O58" s="301"/>
      <c r="Q58" s="276"/>
      <c r="R58" s="277"/>
      <c r="S58" s="276"/>
      <c r="T58" s="276"/>
      <c r="U58" s="276"/>
      <c r="V58" s="276"/>
      <c r="W58" s="276"/>
      <c r="X58" s="276"/>
      <c r="Y58" s="276"/>
      <c r="Z58" s="276"/>
      <c r="AA58" s="276"/>
      <c r="AB58" s="276"/>
      <c r="AC58" s="276"/>
      <c r="AD58" s="276"/>
      <c r="AE58" s="276"/>
      <c r="AF58" s="276"/>
      <c r="AG58" s="277"/>
      <c r="AH58" s="277"/>
      <c r="AI58" s="277"/>
      <c r="AJ58" s="276"/>
      <c r="AK58" s="276"/>
      <c r="AL58" s="276"/>
      <c r="AM58" s="276"/>
      <c r="AN58" s="276"/>
      <c r="AO58" s="276"/>
      <c r="AP58" s="276"/>
      <c r="AQ58" s="276"/>
      <c r="AX58" s="279"/>
      <c r="AY58" s="279"/>
      <c r="AZ58" s="279"/>
      <c r="BA58" s="279"/>
      <c r="BB58" s="279"/>
      <c r="BC58" s="280"/>
      <c r="BD58" s="280"/>
      <c r="BE58" s="281"/>
      <c r="BF58" s="281"/>
      <c r="BG58" s="281"/>
      <c r="BH58" s="281"/>
      <c r="CL58" s="464" t="s">
        <v>264</v>
      </c>
      <c r="CM58" s="465"/>
      <c r="CN58" s="465"/>
      <c r="CO58" s="465"/>
      <c r="CP58" s="466"/>
      <c r="CQ58" s="275">
        <f>SUM(CQ8:CQ57)</f>
        <v>25000</v>
      </c>
      <c r="CR58" s="275">
        <f t="shared" ref="CR58:CZ58" si="24">SUM(CR8:CR57)</f>
        <v>0</v>
      </c>
      <c r="CS58" s="275">
        <f t="shared" si="24"/>
        <v>0</v>
      </c>
      <c r="CT58" s="275">
        <f t="shared" si="24"/>
        <v>0</v>
      </c>
      <c r="CU58" s="275">
        <f t="shared" si="24"/>
        <v>0</v>
      </c>
      <c r="CV58" s="275">
        <f t="shared" si="24"/>
        <v>0</v>
      </c>
      <c r="CW58" s="275">
        <f t="shared" si="24"/>
        <v>0</v>
      </c>
      <c r="CX58" s="275">
        <f t="shared" si="24"/>
        <v>0</v>
      </c>
      <c r="CY58" s="275">
        <f t="shared" si="24"/>
        <v>0</v>
      </c>
      <c r="CZ58" s="275">
        <f t="shared" si="24"/>
        <v>25000</v>
      </c>
      <c r="DA58" s="282"/>
      <c r="DB58" s="276"/>
      <c r="DC58" s="276"/>
      <c r="DD58" s="276"/>
      <c r="DE58" s="276"/>
      <c r="DF58" s="283"/>
      <c r="DG58" s="284"/>
      <c r="DH58" s="284"/>
      <c r="DI58" s="284"/>
      <c r="DJ58" s="284"/>
      <c r="DK58" s="284"/>
      <c r="DL58" s="284"/>
      <c r="DM58" s="284"/>
      <c r="DN58" s="284"/>
      <c r="DO58" s="277"/>
      <c r="DP58" s="277"/>
      <c r="DQ58" s="277"/>
      <c r="DR58" s="277"/>
      <c r="DS58" s="277"/>
      <c r="DT58" s="277"/>
      <c r="DU58" s="277"/>
      <c r="DV58" s="277"/>
      <c r="DW58" s="277"/>
      <c r="DX58" s="277"/>
      <c r="DY58" s="280"/>
      <c r="DZ58" s="280"/>
      <c r="EA58" s="280"/>
      <c r="EB58" s="280"/>
      <c r="EC58" s="277"/>
      <c r="ED58" s="277"/>
      <c r="EE58" s="277"/>
      <c r="EF58" s="277"/>
      <c r="EG58" s="277"/>
      <c r="EH58" s="277"/>
      <c r="EI58" s="277"/>
      <c r="EJ58" s="277"/>
      <c r="EK58" s="277"/>
      <c r="EL58" s="277"/>
      <c r="EM58" s="277"/>
      <c r="EN58" s="277"/>
      <c r="EO58" s="277"/>
      <c r="EP58" s="277"/>
      <c r="EQ58" s="277"/>
      <c r="ER58" s="277"/>
      <c r="ES58" s="277"/>
      <c r="ET58" s="277"/>
      <c r="EX58" s="282"/>
      <c r="EY58" s="282"/>
      <c r="EZ58" s="282"/>
      <c r="FA58" s="282"/>
      <c r="FB58" s="282"/>
      <c r="FC58" s="282"/>
      <c r="FD58" s="282"/>
      <c r="FE58" s="282"/>
      <c r="FF58" s="282"/>
      <c r="FG58" s="282"/>
      <c r="FH58" s="282"/>
      <c r="FI58" s="282"/>
      <c r="FJ58" s="282"/>
      <c r="FK58" s="282"/>
      <c r="FL58" s="282"/>
      <c r="FM58" s="258" t="str">
        <f t="shared" si="18"/>
        <v/>
      </c>
      <c r="FN58" s="282"/>
      <c r="FO58" s="282"/>
      <c r="FP58" s="282"/>
      <c r="FQ58" s="282"/>
      <c r="FR58" s="282"/>
      <c r="FS58" s="282"/>
      <c r="FT58" s="282"/>
      <c r="FU58" s="282"/>
      <c r="FV58" s="282"/>
      <c r="FW58" s="282"/>
      <c r="FX58" s="282"/>
      <c r="FY58" s="282"/>
      <c r="FZ58" s="282"/>
      <c r="GA58" s="282"/>
      <c r="GB58" s="282"/>
      <c r="GC58" s="282"/>
      <c r="GD58" s="282"/>
      <c r="GE58" s="282"/>
      <c r="GF58" s="282"/>
      <c r="GG58" s="282"/>
      <c r="GH58" s="282"/>
      <c r="GI58" s="282"/>
      <c r="GJ58" s="282"/>
      <c r="GK58" s="282"/>
      <c r="GL58" s="282"/>
      <c r="GM58" s="282"/>
      <c r="GN58" s="282"/>
      <c r="GO58" s="270"/>
      <c r="GP58" s="282"/>
      <c r="GQ58" s="282"/>
      <c r="GR58" s="282"/>
      <c r="GS58" s="282"/>
    </row>
    <row r="59" spans="1:201" s="270" customFormat="1" ht="30" customHeight="1">
      <c r="E59" s="301"/>
      <c r="F59" s="301"/>
      <c r="G59" s="301"/>
      <c r="H59" s="301"/>
      <c r="I59" s="301"/>
      <c r="J59" s="301"/>
      <c r="K59" s="301"/>
      <c r="L59" s="301"/>
      <c r="M59" s="301"/>
      <c r="N59" s="301"/>
      <c r="O59" s="301"/>
      <c r="Q59" s="276"/>
      <c r="R59" s="277"/>
      <c r="S59" s="276"/>
      <c r="T59" s="276"/>
      <c r="U59" s="276"/>
      <c r="V59" s="276"/>
      <c r="W59" s="276"/>
      <c r="X59" s="276"/>
      <c r="Y59" s="276"/>
      <c r="Z59" s="276"/>
      <c r="AA59" s="276"/>
      <c r="AB59" s="276"/>
      <c r="AC59" s="276"/>
      <c r="AD59" s="276"/>
      <c r="AE59" s="276"/>
      <c r="AF59" s="276"/>
      <c r="AG59" s="277"/>
      <c r="AH59" s="277"/>
      <c r="AI59" s="277"/>
      <c r="AJ59" s="276"/>
      <c r="AK59" s="276"/>
      <c r="AL59" s="276"/>
      <c r="AM59" s="276"/>
      <c r="AN59" s="276"/>
      <c r="AO59" s="276"/>
      <c r="AP59" s="276"/>
      <c r="AQ59" s="276"/>
      <c r="AR59" s="278"/>
      <c r="AS59" s="278"/>
      <c r="AT59" s="278"/>
      <c r="AU59" s="278"/>
      <c r="AV59" s="278"/>
      <c r="AW59" s="278"/>
      <c r="AX59" s="279"/>
      <c r="AY59" s="279"/>
      <c r="AZ59" s="279"/>
      <c r="BA59" s="279"/>
      <c r="BB59" s="279"/>
      <c r="BC59" s="280"/>
      <c r="BD59" s="280"/>
      <c r="BE59" s="281"/>
      <c r="BF59" s="281"/>
      <c r="BG59" s="281"/>
      <c r="BH59" s="281"/>
      <c r="CL59" s="464" t="s">
        <v>265</v>
      </c>
      <c r="CM59" s="465"/>
      <c r="CN59" s="465"/>
      <c r="CO59" s="465"/>
      <c r="CP59" s="466"/>
      <c r="CQ59" s="275">
        <f>COUNTIF(CQ8:CQ57,"&gt;0")</f>
        <v>1</v>
      </c>
      <c r="CR59" s="275">
        <f t="shared" ref="CR59:CZ59" si="25">COUNTIF(CR8:CR57,"&gt;0")</f>
        <v>0</v>
      </c>
      <c r="CS59" s="275">
        <f t="shared" si="25"/>
        <v>0</v>
      </c>
      <c r="CT59" s="275">
        <f t="shared" si="25"/>
        <v>0</v>
      </c>
      <c r="CU59" s="275">
        <f t="shared" si="25"/>
        <v>0</v>
      </c>
      <c r="CV59" s="275">
        <f t="shared" si="25"/>
        <v>0</v>
      </c>
      <c r="CW59" s="275">
        <f t="shared" si="25"/>
        <v>0</v>
      </c>
      <c r="CX59" s="275">
        <f t="shared" si="25"/>
        <v>0</v>
      </c>
      <c r="CY59" s="275">
        <f t="shared" si="25"/>
        <v>0</v>
      </c>
      <c r="CZ59" s="275">
        <f t="shared" si="25"/>
        <v>1</v>
      </c>
      <c r="DA59" s="282"/>
      <c r="DB59" s="276"/>
      <c r="DC59" s="276"/>
      <c r="DD59" s="276"/>
      <c r="DE59" s="276"/>
      <c r="DF59" s="283"/>
      <c r="DG59" s="284"/>
      <c r="DH59" s="284"/>
      <c r="DI59" s="284"/>
      <c r="DJ59" s="284"/>
      <c r="DK59" s="284"/>
      <c r="DL59" s="284"/>
      <c r="DM59" s="284"/>
      <c r="DN59" s="284"/>
      <c r="DO59" s="277"/>
      <c r="DP59" s="277"/>
      <c r="DQ59" s="277"/>
      <c r="DR59" s="277"/>
      <c r="DS59" s="277"/>
      <c r="DT59" s="277"/>
      <c r="DU59" s="277"/>
      <c r="DV59" s="277"/>
      <c r="DW59" s="277"/>
      <c r="DX59" s="277"/>
      <c r="DY59" s="280"/>
      <c r="DZ59" s="280"/>
      <c r="EA59" s="280"/>
      <c r="EB59" s="280"/>
      <c r="EC59" s="277"/>
      <c r="ED59" s="277"/>
      <c r="EE59" s="277"/>
      <c r="EF59" s="277"/>
      <c r="EG59" s="277"/>
      <c r="EH59" s="277"/>
      <c r="EI59" s="277"/>
      <c r="EJ59" s="277"/>
      <c r="EK59" s="277"/>
      <c r="EL59" s="277"/>
      <c r="EM59" s="277"/>
      <c r="EN59" s="277"/>
      <c r="EO59" s="277"/>
      <c r="EP59" s="277"/>
      <c r="EQ59" s="277"/>
      <c r="ER59" s="277"/>
      <c r="ES59" s="277"/>
      <c r="ET59" s="277"/>
      <c r="EX59" s="282"/>
      <c r="EY59" s="282"/>
      <c r="EZ59" s="282"/>
      <c r="FA59" s="282"/>
      <c r="FB59" s="282"/>
      <c r="FC59" s="282"/>
      <c r="FD59" s="282"/>
      <c r="FE59" s="282"/>
      <c r="FF59" s="282"/>
      <c r="FG59" s="282"/>
      <c r="FH59" s="282"/>
      <c r="FI59" s="282"/>
      <c r="FJ59" s="282"/>
      <c r="FK59" s="282"/>
      <c r="FL59" s="282"/>
      <c r="FM59" s="258" t="str">
        <f t="shared" si="18"/>
        <v/>
      </c>
      <c r="FN59" s="282"/>
      <c r="FO59" s="282"/>
      <c r="FP59" s="282"/>
      <c r="FQ59" s="282"/>
      <c r="FR59" s="282"/>
      <c r="FS59" s="282"/>
      <c r="FT59" s="282"/>
      <c r="FU59" s="282"/>
      <c r="FV59" s="282"/>
      <c r="FW59" s="282"/>
      <c r="FX59" s="282"/>
      <c r="FY59" s="282"/>
      <c r="FZ59" s="282"/>
      <c r="GA59" s="282"/>
      <c r="GB59" s="282"/>
      <c r="GC59" s="282"/>
      <c r="GD59" s="282"/>
      <c r="GE59" s="282"/>
      <c r="GF59" s="282"/>
      <c r="GG59" s="282"/>
      <c r="GH59" s="282"/>
      <c r="GI59" s="282"/>
      <c r="GJ59" s="282"/>
      <c r="GK59" s="282"/>
      <c r="GL59" s="282"/>
      <c r="GM59" s="282"/>
      <c r="GN59" s="282"/>
      <c r="GP59" s="282"/>
      <c r="GQ59" s="282"/>
      <c r="GR59" s="282"/>
      <c r="GS59" s="282"/>
    </row>
    <row r="60" spans="1:201" ht="30" customHeight="1">
      <c r="GO60" s="65"/>
    </row>
    <row r="65" spans="1:201" ht="30" customHeight="1">
      <c r="A65" s="75"/>
      <c r="B65" s="75"/>
      <c r="C65" s="75"/>
      <c r="P65" s="75"/>
    </row>
    <row r="66" spans="1:201" s="49" customFormat="1" ht="43.2" customHeight="1">
      <c r="A66" s="127" t="s">
        <v>194</v>
      </c>
      <c r="B66" s="127" t="s">
        <v>266</v>
      </c>
      <c r="C66" s="100" t="s">
        <v>521</v>
      </c>
      <c r="D66" s="137" t="s">
        <v>741</v>
      </c>
      <c r="E66" s="76"/>
      <c r="F66" s="76"/>
      <c r="G66" s="76"/>
      <c r="H66" s="76"/>
      <c r="I66" s="76"/>
      <c r="J66" s="76"/>
      <c r="K66" s="76"/>
      <c r="L66" s="76"/>
      <c r="M66" s="94"/>
      <c r="N66" s="76"/>
      <c r="O66" s="76"/>
      <c r="P66" s="203" t="s">
        <v>704</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2" customHeight="1">
      <c r="A67" s="128" t="s">
        <v>267</v>
      </c>
      <c r="B67" s="129">
        <v>7000</v>
      </c>
      <c r="C67" s="100" t="s">
        <v>522</v>
      </c>
      <c r="D67" s="137" t="s">
        <v>742</v>
      </c>
      <c r="E67" s="76"/>
      <c r="F67" s="76"/>
      <c r="G67" s="76"/>
      <c r="H67" s="76"/>
      <c r="I67" s="76"/>
      <c r="J67" s="76"/>
      <c r="K67" s="76"/>
      <c r="L67" s="76"/>
      <c r="M67" s="94"/>
      <c r="N67" s="76"/>
      <c r="O67" s="76"/>
      <c r="P67" s="203" t="s">
        <v>705</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2" customHeight="1">
      <c r="A68" s="128" t="s">
        <v>268</v>
      </c>
      <c r="B68" s="129">
        <v>7000</v>
      </c>
      <c r="C68" s="100" t="s">
        <v>523</v>
      </c>
      <c r="D68" s="137" t="s">
        <v>732</v>
      </c>
      <c r="E68" s="76"/>
      <c r="F68" s="76"/>
      <c r="G68" s="76"/>
      <c r="H68" s="76"/>
      <c r="I68" s="76"/>
      <c r="J68" s="76"/>
      <c r="K68" s="76"/>
      <c r="L68" s="76"/>
      <c r="M68" s="94"/>
      <c r="N68" s="76"/>
      <c r="O68" s="76"/>
      <c r="P68" s="203" t="s">
        <v>706</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2" customHeight="1">
      <c r="A69" s="128" t="s">
        <v>269</v>
      </c>
      <c r="B69" s="129">
        <v>7000</v>
      </c>
      <c r="C69" s="101" t="s">
        <v>524</v>
      </c>
      <c r="D69" s="137" t="s">
        <v>743</v>
      </c>
      <c r="E69" s="76"/>
      <c r="F69" s="76"/>
      <c r="G69" s="76"/>
      <c r="H69" s="76"/>
      <c r="I69" s="76"/>
      <c r="J69" s="76"/>
      <c r="K69" s="76"/>
      <c r="L69" s="76"/>
      <c r="M69" s="94"/>
      <c r="N69" s="76"/>
      <c r="O69" s="76"/>
      <c r="P69" s="203" t="s">
        <v>707</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2" customHeight="1">
      <c r="A70" s="128" t="s">
        <v>270</v>
      </c>
      <c r="B70" s="129">
        <v>6000</v>
      </c>
      <c r="C70" s="100" t="s">
        <v>525</v>
      </c>
      <c r="D70" s="137" t="s">
        <v>744</v>
      </c>
      <c r="E70" s="76"/>
      <c r="F70" s="76"/>
      <c r="G70" s="76"/>
      <c r="H70" s="76"/>
      <c r="I70" s="76"/>
      <c r="J70" s="76"/>
      <c r="K70" s="76"/>
      <c r="L70" s="76"/>
      <c r="M70" s="94"/>
      <c r="N70" s="76"/>
      <c r="O70" s="76"/>
      <c r="P70" s="203" t="s">
        <v>708</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2" customHeight="1">
      <c r="A71" s="128" t="s">
        <v>271</v>
      </c>
      <c r="B71" s="129">
        <v>6000</v>
      </c>
      <c r="C71" s="100" t="s">
        <v>526</v>
      </c>
      <c r="D71" s="137" t="s">
        <v>745</v>
      </c>
      <c r="E71" s="76"/>
      <c r="F71" s="76"/>
      <c r="G71" s="76"/>
      <c r="H71" s="76"/>
      <c r="I71" s="76"/>
      <c r="J71" s="76"/>
      <c r="K71" s="76"/>
      <c r="L71" s="76"/>
      <c r="M71" s="94"/>
      <c r="N71" s="76"/>
      <c r="O71" s="76"/>
      <c r="P71" s="203" t="s">
        <v>709</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2" customHeight="1">
      <c r="A72" s="128" t="s">
        <v>272</v>
      </c>
      <c r="B72" s="129">
        <v>6000</v>
      </c>
      <c r="C72" s="101" t="s">
        <v>527</v>
      </c>
      <c r="D72" s="137" t="s">
        <v>739</v>
      </c>
      <c r="E72" s="76"/>
      <c r="F72" s="76"/>
      <c r="G72" s="76"/>
      <c r="H72" s="76"/>
      <c r="I72" s="76"/>
      <c r="J72" s="76"/>
      <c r="K72" s="76"/>
      <c r="L72" s="76"/>
      <c r="M72" s="94"/>
      <c r="N72" s="76"/>
      <c r="O72" s="76"/>
      <c r="P72" s="203" t="s">
        <v>710</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2" customHeight="1">
      <c r="A73" s="128" t="s">
        <v>273</v>
      </c>
      <c r="B73" s="129">
        <v>4000</v>
      </c>
      <c r="C73" s="100" t="s">
        <v>528</v>
      </c>
      <c r="D73" s="137" t="s">
        <v>746</v>
      </c>
      <c r="E73" s="76"/>
      <c r="F73" s="76"/>
      <c r="G73" s="76"/>
      <c r="H73" s="76"/>
      <c r="I73" s="76"/>
      <c r="J73" s="76"/>
      <c r="K73" s="76"/>
      <c r="L73" s="76"/>
      <c r="M73" s="94"/>
      <c r="N73" s="76"/>
      <c r="O73" s="76"/>
      <c r="P73" s="203" t="s">
        <v>711</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2" customHeight="1">
      <c r="A74" s="128" t="s">
        <v>274</v>
      </c>
      <c r="B74" s="129">
        <v>4000</v>
      </c>
      <c r="C74" s="100" t="s">
        <v>529</v>
      </c>
      <c r="D74" s="137" t="s">
        <v>737</v>
      </c>
      <c r="E74" s="76"/>
      <c r="F74" s="76"/>
      <c r="G74" s="76"/>
      <c r="H74" s="76"/>
      <c r="I74" s="76"/>
      <c r="J74" s="76"/>
      <c r="K74" s="76"/>
      <c r="L74" s="76"/>
      <c r="M74" s="94"/>
      <c r="N74" s="76"/>
      <c r="O74" s="76"/>
      <c r="P74" s="203" t="s">
        <v>712</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2" customHeight="1">
      <c r="A75" s="128" t="s">
        <v>275</v>
      </c>
      <c r="B75" s="129">
        <v>4000</v>
      </c>
      <c r="C75" s="100" t="s">
        <v>530</v>
      </c>
      <c r="D75" s="137" t="s">
        <v>740</v>
      </c>
      <c r="E75" s="76"/>
      <c r="F75" s="76"/>
      <c r="G75" s="76"/>
      <c r="H75" s="76"/>
      <c r="I75" s="76"/>
      <c r="J75" s="76"/>
      <c r="K75" s="76"/>
      <c r="L75" s="76"/>
      <c r="M75" s="94"/>
      <c r="N75" s="76"/>
      <c r="O75" s="76"/>
      <c r="P75" s="203" t="s">
        <v>713</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2" customHeight="1">
      <c r="A76" s="128" t="s">
        <v>276</v>
      </c>
      <c r="B76" s="129">
        <v>3000</v>
      </c>
      <c r="C76" s="100" t="s">
        <v>531</v>
      </c>
      <c r="D76" s="137" t="s">
        <v>736</v>
      </c>
      <c r="E76" s="76"/>
      <c r="F76" s="76"/>
      <c r="G76" s="76"/>
      <c r="H76" s="76"/>
      <c r="I76" s="76"/>
      <c r="J76" s="76"/>
      <c r="K76" s="76"/>
      <c r="L76" s="76"/>
      <c r="M76" s="94"/>
      <c r="N76" s="76"/>
      <c r="O76" s="76"/>
      <c r="P76" s="203" t="s">
        <v>714</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2" customHeight="1">
      <c r="A77" s="128" t="s">
        <v>277</v>
      </c>
      <c r="B77" s="129">
        <v>3000</v>
      </c>
      <c r="C77" s="100" t="s">
        <v>532</v>
      </c>
      <c r="D77" s="137" t="s">
        <v>734</v>
      </c>
      <c r="E77" s="76"/>
      <c r="F77" s="76"/>
      <c r="G77" s="76"/>
      <c r="H77" s="76"/>
      <c r="I77" s="76"/>
      <c r="J77" s="76"/>
      <c r="K77" s="76"/>
      <c r="L77" s="76"/>
      <c r="M77" s="94"/>
      <c r="N77" s="76"/>
      <c r="O77" s="76"/>
      <c r="P77" s="203" t="s">
        <v>715</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2" customHeight="1">
      <c r="A78" s="128" t="s">
        <v>278</v>
      </c>
      <c r="B78" s="129">
        <v>3000</v>
      </c>
      <c r="C78" s="100" t="s">
        <v>533</v>
      </c>
      <c r="D78" s="137" t="s">
        <v>733</v>
      </c>
      <c r="E78" s="76"/>
      <c r="F78" s="76"/>
      <c r="G78" s="76"/>
      <c r="H78" s="76"/>
      <c r="I78" s="76"/>
      <c r="J78" s="76"/>
      <c r="K78" s="76"/>
      <c r="L78" s="76"/>
      <c r="M78" s="94"/>
      <c r="N78" s="76"/>
      <c r="O78" s="76"/>
      <c r="P78" s="203" t="s">
        <v>716</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2" customHeight="1">
      <c r="A79" s="128" t="s">
        <v>279</v>
      </c>
      <c r="B79" s="129">
        <v>5000</v>
      </c>
      <c r="C79" s="100" t="s">
        <v>534</v>
      </c>
      <c r="D79" s="137" t="s">
        <v>747</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535</v>
      </c>
      <c r="D80" s="137" t="s">
        <v>748</v>
      </c>
      <c r="E80" s="76"/>
      <c r="F80" s="76"/>
      <c r="G80" s="76"/>
      <c r="H80" s="76"/>
      <c r="I80" s="76"/>
      <c r="J80" s="76"/>
      <c r="K80" s="76"/>
      <c r="L80" s="76"/>
      <c r="M80" s="94"/>
      <c r="N80" s="76"/>
      <c r="O80" s="76"/>
      <c r="P80" s="203"/>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536</v>
      </c>
      <c r="D81" s="137" t="s">
        <v>749</v>
      </c>
      <c r="E81" s="76"/>
      <c r="F81" s="76"/>
      <c r="G81" s="76"/>
      <c r="H81" s="76"/>
      <c r="I81" s="76"/>
      <c r="J81" s="76"/>
      <c r="K81" s="76"/>
      <c r="L81" s="76"/>
      <c r="M81" s="94"/>
      <c r="N81" s="76"/>
      <c r="O81" s="76"/>
      <c r="P81" s="203"/>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537</v>
      </c>
      <c r="D82" s="137" t="s">
        <v>735</v>
      </c>
      <c r="E82" s="76"/>
      <c r="F82" s="76"/>
      <c r="G82" s="76"/>
      <c r="H82" s="76"/>
      <c r="I82" s="76"/>
      <c r="J82" s="76"/>
      <c r="K82" s="76"/>
      <c r="L82" s="76"/>
      <c r="M82" s="94"/>
      <c r="N82" s="76"/>
      <c r="O82" s="76"/>
      <c r="P82" s="203"/>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538</v>
      </c>
      <c r="D83" s="137" t="s">
        <v>750</v>
      </c>
      <c r="E83" s="76"/>
      <c r="F83" s="76"/>
      <c r="G83" s="76"/>
      <c r="H83" s="76"/>
      <c r="I83" s="76"/>
      <c r="J83" s="76"/>
      <c r="K83" s="76"/>
      <c r="L83" s="76"/>
      <c r="M83" s="94"/>
      <c r="N83" s="76"/>
      <c r="O83" s="76"/>
      <c r="P83" s="204"/>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539</v>
      </c>
      <c r="D84" s="137" t="s">
        <v>738</v>
      </c>
      <c r="E84" s="76"/>
      <c r="F84" s="76"/>
      <c r="G84" s="76"/>
      <c r="H84" s="76"/>
      <c r="I84" s="76"/>
      <c r="J84" s="76"/>
      <c r="K84" s="76"/>
      <c r="L84" s="76"/>
      <c r="M84" s="94"/>
      <c r="N84" s="76"/>
      <c r="O84" s="76"/>
      <c r="P84" s="204"/>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540</v>
      </c>
      <c r="D85" s="76"/>
      <c r="E85" s="76"/>
      <c r="F85" s="76"/>
      <c r="G85" s="76"/>
      <c r="H85" s="76"/>
      <c r="I85" s="76"/>
      <c r="J85" s="76"/>
      <c r="K85" s="76"/>
      <c r="L85" s="76"/>
      <c r="M85" s="94"/>
      <c r="N85" s="76"/>
      <c r="O85" s="76"/>
      <c r="P85" s="204"/>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541</v>
      </c>
      <c r="D86" s="76"/>
      <c r="E86" s="76"/>
      <c r="F86" s="76"/>
      <c r="G86" s="76"/>
      <c r="H86" s="76"/>
      <c r="I86" s="76"/>
      <c r="J86" s="76"/>
      <c r="K86" s="76"/>
      <c r="L86" s="76"/>
      <c r="M86" s="94"/>
      <c r="N86" s="76"/>
      <c r="O86" s="76"/>
      <c r="P86" s="204"/>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542</v>
      </c>
      <c r="D87" s="76"/>
      <c r="E87" s="76"/>
      <c r="F87" s="76"/>
      <c r="G87" s="76"/>
      <c r="H87" s="76"/>
      <c r="I87" s="76"/>
      <c r="J87" s="76"/>
      <c r="K87" s="76"/>
      <c r="L87" s="76"/>
      <c r="M87" s="94"/>
      <c r="N87" s="76"/>
      <c r="O87" s="76"/>
      <c r="P87" s="204"/>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543</v>
      </c>
      <c r="D88" s="76"/>
      <c r="E88" s="76"/>
      <c r="F88" s="76"/>
      <c r="G88" s="76"/>
      <c r="H88" s="76"/>
      <c r="I88" s="76"/>
      <c r="J88" s="76"/>
      <c r="K88" s="76"/>
      <c r="L88" s="76"/>
      <c r="M88" s="94"/>
      <c r="N88" s="76"/>
      <c r="O88" s="76"/>
      <c r="P88" s="203"/>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544</v>
      </c>
      <c r="D89" s="76"/>
      <c r="E89" s="76"/>
      <c r="F89" s="76"/>
      <c r="G89" s="76"/>
      <c r="H89" s="76"/>
      <c r="I89" s="76"/>
      <c r="J89" s="76"/>
      <c r="K89" s="76"/>
      <c r="L89" s="76"/>
      <c r="M89" s="94"/>
      <c r="N89" s="76"/>
      <c r="O89" s="76"/>
      <c r="P89" s="203"/>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545</v>
      </c>
      <c r="D90" s="76"/>
      <c r="E90" s="76"/>
      <c r="F90" s="76"/>
      <c r="G90" s="76"/>
      <c r="H90" s="76"/>
      <c r="I90" s="76"/>
      <c r="J90" s="76"/>
      <c r="K90" s="76"/>
      <c r="L90" s="76"/>
      <c r="M90" s="94"/>
      <c r="N90" s="76"/>
      <c r="O90" s="76"/>
      <c r="P90" s="203"/>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546</v>
      </c>
      <c r="D91" s="76"/>
      <c r="E91" s="76"/>
      <c r="F91" s="76"/>
      <c r="G91" s="76"/>
      <c r="H91" s="76"/>
      <c r="I91" s="76"/>
      <c r="J91" s="76"/>
      <c r="K91" s="76"/>
      <c r="L91" s="76"/>
      <c r="M91" s="94"/>
      <c r="N91" s="76"/>
      <c r="O91" s="76"/>
      <c r="P91" s="203"/>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547</v>
      </c>
      <c r="D92" s="76"/>
      <c r="E92" s="76"/>
      <c r="F92" s="76"/>
      <c r="G92" s="76"/>
      <c r="H92" s="76"/>
      <c r="I92" s="76"/>
      <c r="J92" s="76"/>
      <c r="K92" s="76"/>
      <c r="L92" s="76"/>
      <c r="M92" s="94"/>
      <c r="N92" s="76"/>
      <c r="O92" s="76"/>
      <c r="P92" s="203"/>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548</v>
      </c>
      <c r="D93" s="76"/>
      <c r="E93" s="76"/>
      <c r="F93" s="76"/>
      <c r="G93" s="76"/>
      <c r="H93" s="76"/>
      <c r="I93" s="76"/>
      <c r="J93" s="76"/>
      <c r="K93" s="76"/>
      <c r="L93" s="76"/>
      <c r="M93" s="94"/>
      <c r="N93" s="76"/>
      <c r="O93" s="76"/>
      <c r="P93" s="205"/>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549</v>
      </c>
      <c r="D94" s="76"/>
      <c r="E94" s="76"/>
      <c r="F94" s="76"/>
      <c r="G94" s="76"/>
      <c r="H94" s="76"/>
      <c r="I94" s="76"/>
      <c r="J94" s="76"/>
      <c r="K94" s="76"/>
      <c r="L94" s="76"/>
      <c r="M94" s="94"/>
      <c r="N94" s="76"/>
      <c r="O94" s="76"/>
      <c r="P94" s="203"/>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550</v>
      </c>
      <c r="D95" s="76"/>
      <c r="E95" s="76"/>
      <c r="F95" s="76"/>
      <c r="G95" s="76"/>
      <c r="H95" s="76"/>
      <c r="I95" s="76"/>
      <c r="J95" s="76"/>
      <c r="K95" s="76"/>
      <c r="L95" s="76"/>
      <c r="M95" s="94"/>
      <c r="N95" s="76"/>
      <c r="O95" s="76"/>
      <c r="P95" s="203"/>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551</v>
      </c>
      <c r="D96" s="76"/>
      <c r="E96" s="76"/>
      <c r="F96" s="76"/>
      <c r="G96" s="76"/>
      <c r="H96" s="76"/>
      <c r="I96" s="76"/>
      <c r="J96" s="76"/>
      <c r="K96" s="76"/>
      <c r="L96" s="76"/>
      <c r="M96" s="94"/>
      <c r="N96" s="76"/>
      <c r="O96" s="76"/>
      <c r="P96" s="203"/>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552</v>
      </c>
      <c r="D97" s="76"/>
      <c r="E97" s="76"/>
      <c r="F97" s="76"/>
      <c r="G97" s="76"/>
      <c r="H97" s="76"/>
      <c r="I97" s="76"/>
      <c r="J97" s="76"/>
      <c r="K97" s="76"/>
      <c r="L97" s="76"/>
      <c r="M97" s="94"/>
      <c r="N97" s="76"/>
      <c r="O97" s="76"/>
      <c r="P97" s="203"/>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1" t="s">
        <v>1112</v>
      </c>
      <c r="D98" s="76"/>
      <c r="E98" s="76"/>
      <c r="F98" s="76"/>
      <c r="G98" s="76"/>
      <c r="H98" s="76"/>
      <c r="I98" s="76"/>
      <c r="J98" s="76"/>
      <c r="K98" s="76"/>
      <c r="L98" s="76"/>
      <c r="M98" s="94"/>
      <c r="N98" s="76"/>
      <c r="O98" s="76"/>
      <c r="P98" s="203"/>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1" t="s">
        <v>1113</v>
      </c>
      <c r="D99" s="76"/>
      <c r="E99" s="76"/>
      <c r="F99" s="76"/>
      <c r="G99" s="76"/>
      <c r="H99" s="76"/>
      <c r="I99" s="76"/>
      <c r="J99" s="76"/>
      <c r="K99" s="76"/>
      <c r="L99" s="76"/>
      <c r="M99" s="94"/>
      <c r="N99" s="76"/>
      <c r="O99" s="76"/>
      <c r="P99" s="203"/>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553</v>
      </c>
      <c r="D100" s="76"/>
      <c r="E100" s="76"/>
      <c r="F100" s="76"/>
      <c r="G100" s="76"/>
      <c r="H100" s="76"/>
      <c r="I100" s="76"/>
      <c r="J100" s="76"/>
      <c r="K100" s="76"/>
      <c r="L100" s="76"/>
      <c r="M100" s="94"/>
      <c r="N100" s="76"/>
      <c r="O100" s="76"/>
      <c r="P100" s="203"/>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554</v>
      </c>
      <c r="D101" s="76"/>
      <c r="E101" s="76"/>
      <c r="F101" s="76"/>
      <c r="G101" s="76"/>
      <c r="H101" s="76"/>
      <c r="I101" s="76"/>
      <c r="J101" s="76"/>
      <c r="K101" s="76"/>
      <c r="L101" s="76"/>
      <c r="M101" s="94"/>
      <c r="N101" s="76"/>
      <c r="O101" s="76"/>
      <c r="P101" s="203"/>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555</v>
      </c>
      <c r="D102" s="76"/>
      <c r="E102" s="76"/>
      <c r="F102" s="76"/>
      <c r="G102" s="76"/>
      <c r="H102" s="76"/>
      <c r="I102" s="76"/>
      <c r="J102" s="76"/>
      <c r="K102" s="76"/>
      <c r="L102" s="76"/>
      <c r="M102" s="94"/>
      <c r="N102" s="76"/>
      <c r="O102" s="76"/>
      <c r="P102" s="203"/>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556</v>
      </c>
      <c r="D103" s="76"/>
      <c r="E103" s="76"/>
      <c r="F103" s="76"/>
      <c r="G103" s="76"/>
      <c r="H103" s="76"/>
      <c r="I103" s="76"/>
      <c r="J103" s="76"/>
      <c r="K103" s="76"/>
      <c r="L103" s="76"/>
      <c r="M103" s="94"/>
      <c r="N103" s="76"/>
      <c r="O103" s="76"/>
      <c r="P103" s="203"/>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557</v>
      </c>
      <c r="D104" s="76"/>
      <c r="E104" s="76"/>
      <c r="F104" s="76"/>
      <c r="G104" s="76"/>
      <c r="H104" s="76"/>
      <c r="I104" s="76"/>
      <c r="J104" s="76"/>
      <c r="K104" s="76"/>
      <c r="L104" s="76"/>
      <c r="M104" s="94"/>
      <c r="N104" s="76"/>
      <c r="O104" s="76"/>
      <c r="P104" s="203"/>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558</v>
      </c>
      <c r="D105" s="76"/>
      <c r="E105" s="76"/>
      <c r="F105" s="76"/>
      <c r="G105" s="76"/>
      <c r="H105" s="76"/>
      <c r="I105" s="76"/>
      <c r="J105" s="76"/>
      <c r="K105" s="76"/>
      <c r="L105" s="76"/>
      <c r="M105" s="94"/>
      <c r="N105" s="76"/>
      <c r="O105" s="76"/>
      <c r="P105" s="203"/>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559</v>
      </c>
      <c r="D106" s="76"/>
      <c r="E106" s="76"/>
      <c r="F106" s="76"/>
      <c r="G106" s="76"/>
      <c r="H106" s="76"/>
      <c r="I106" s="76"/>
      <c r="J106" s="76"/>
      <c r="K106" s="76"/>
      <c r="L106" s="76"/>
      <c r="M106" s="94"/>
      <c r="N106" s="76"/>
      <c r="O106" s="76"/>
      <c r="P106" s="203"/>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560</v>
      </c>
      <c r="D107" s="76"/>
      <c r="E107" s="76"/>
      <c r="F107" s="76"/>
      <c r="G107" s="76"/>
      <c r="H107" s="76"/>
      <c r="I107" s="76"/>
      <c r="J107" s="76"/>
      <c r="K107" s="76"/>
      <c r="L107" s="76"/>
      <c r="M107" s="94"/>
      <c r="N107" s="76"/>
      <c r="O107" s="76"/>
      <c r="P107" s="203"/>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561</v>
      </c>
      <c r="D108" s="76"/>
      <c r="E108" s="76"/>
      <c r="F108" s="76"/>
      <c r="G108" s="76"/>
      <c r="H108" s="76"/>
      <c r="I108" s="76"/>
      <c r="J108" s="76"/>
      <c r="K108" s="76"/>
      <c r="L108" s="76"/>
      <c r="M108" s="94"/>
      <c r="N108" s="76"/>
      <c r="O108" s="76"/>
      <c r="P108" s="203"/>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562</v>
      </c>
      <c r="D109" s="76"/>
      <c r="E109" s="76"/>
      <c r="F109" s="76"/>
      <c r="G109" s="76"/>
      <c r="H109" s="76"/>
      <c r="I109" s="76"/>
      <c r="J109" s="76"/>
      <c r="K109" s="76"/>
      <c r="L109" s="76"/>
      <c r="M109" s="94"/>
      <c r="N109" s="76"/>
      <c r="O109" s="76"/>
      <c r="P109" s="203"/>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563</v>
      </c>
      <c r="D110" s="76"/>
      <c r="E110" s="76"/>
      <c r="F110" s="76"/>
      <c r="G110" s="76"/>
      <c r="H110" s="76"/>
      <c r="I110" s="76"/>
      <c r="J110" s="76"/>
      <c r="K110" s="76"/>
      <c r="L110" s="76"/>
      <c r="M110" s="94"/>
      <c r="N110" s="76"/>
      <c r="O110" s="76"/>
      <c r="P110" s="203"/>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564</v>
      </c>
      <c r="D111" s="76"/>
      <c r="E111" s="76"/>
      <c r="F111" s="76"/>
      <c r="G111" s="76"/>
      <c r="H111" s="76"/>
      <c r="I111" s="76"/>
      <c r="J111" s="76"/>
      <c r="K111" s="76"/>
      <c r="L111" s="76"/>
      <c r="M111" s="94"/>
      <c r="N111" s="76"/>
      <c r="O111" s="76"/>
      <c r="P111" s="203"/>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565</v>
      </c>
      <c r="D112" s="76"/>
      <c r="E112" s="76"/>
      <c r="F112" s="76"/>
      <c r="G112" s="76"/>
      <c r="H112" s="76"/>
      <c r="I112" s="76"/>
      <c r="J112" s="76"/>
      <c r="K112" s="76"/>
      <c r="L112" s="76"/>
      <c r="M112" s="94"/>
      <c r="N112" s="76"/>
      <c r="O112" s="76"/>
      <c r="P112" s="203"/>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566</v>
      </c>
      <c r="D113" s="76"/>
      <c r="E113" s="76"/>
      <c r="F113" s="76"/>
      <c r="G113" s="76"/>
      <c r="H113" s="76"/>
      <c r="I113" s="76"/>
      <c r="J113" s="76"/>
      <c r="K113" s="76"/>
      <c r="L113" s="76"/>
      <c r="M113" s="94"/>
      <c r="N113" s="76"/>
      <c r="O113" s="76"/>
      <c r="P113" s="203"/>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567</v>
      </c>
      <c r="D114" s="76"/>
      <c r="E114" s="76"/>
      <c r="F114" s="76"/>
      <c r="G114" s="76"/>
      <c r="H114" s="76"/>
      <c r="I114" s="76"/>
      <c r="J114" s="76"/>
      <c r="K114" s="76"/>
      <c r="L114" s="76"/>
      <c r="M114" s="94"/>
      <c r="N114" s="76"/>
      <c r="O114" s="76"/>
      <c r="P114" s="203"/>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568</v>
      </c>
      <c r="D115" s="76"/>
      <c r="E115" s="76"/>
      <c r="F115" s="76"/>
      <c r="G115" s="76"/>
      <c r="H115" s="76"/>
      <c r="I115" s="76"/>
      <c r="J115" s="76"/>
      <c r="K115" s="76"/>
      <c r="L115" s="76"/>
      <c r="M115" s="94"/>
      <c r="N115" s="76"/>
      <c r="O115" s="76"/>
      <c r="P115" s="203"/>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569</v>
      </c>
      <c r="D116" s="76"/>
      <c r="E116" s="76"/>
      <c r="F116" s="76"/>
      <c r="G116" s="76"/>
      <c r="H116" s="76"/>
      <c r="I116" s="76"/>
      <c r="J116" s="76"/>
      <c r="K116" s="76"/>
      <c r="L116" s="76"/>
      <c r="M116" s="94"/>
      <c r="N116" s="76"/>
      <c r="O116" s="76"/>
      <c r="P116" s="203"/>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570</v>
      </c>
      <c r="D117" s="76"/>
      <c r="E117" s="76"/>
      <c r="F117" s="76"/>
      <c r="G117" s="76"/>
      <c r="H117" s="76"/>
      <c r="I117" s="76"/>
      <c r="J117" s="76"/>
      <c r="K117" s="76"/>
      <c r="L117" s="76"/>
      <c r="M117" s="94"/>
      <c r="N117" s="76"/>
      <c r="O117" s="76"/>
      <c r="P117" s="203"/>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571</v>
      </c>
      <c r="D118" s="76"/>
      <c r="E118" s="76"/>
      <c r="F118" s="76"/>
      <c r="G118" s="76"/>
      <c r="H118" s="76"/>
      <c r="I118" s="76"/>
      <c r="J118" s="76"/>
      <c r="K118" s="76"/>
      <c r="L118" s="76"/>
      <c r="M118" s="94"/>
      <c r="N118" s="76"/>
      <c r="O118" s="76"/>
      <c r="P118" s="203"/>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572</v>
      </c>
      <c r="D119" s="76"/>
      <c r="E119" s="76"/>
      <c r="F119" s="76"/>
      <c r="G119" s="76"/>
      <c r="H119" s="76"/>
      <c r="I119" s="76"/>
      <c r="J119" s="76"/>
      <c r="K119" s="76"/>
      <c r="L119" s="76"/>
      <c r="M119" s="94"/>
      <c r="N119" s="76"/>
      <c r="O119" s="76"/>
      <c r="P119" s="203"/>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573</v>
      </c>
      <c r="D120" s="76"/>
      <c r="E120" s="76"/>
      <c r="F120" s="76"/>
      <c r="G120" s="76"/>
      <c r="H120" s="76"/>
      <c r="I120" s="76"/>
      <c r="J120" s="76"/>
      <c r="K120" s="76"/>
      <c r="L120" s="76"/>
      <c r="M120" s="94"/>
      <c r="N120" s="76"/>
      <c r="O120" s="76"/>
      <c r="P120" s="203"/>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574</v>
      </c>
      <c r="D121" s="76"/>
      <c r="E121" s="76"/>
      <c r="F121" s="76"/>
      <c r="G121" s="76"/>
      <c r="H121" s="76"/>
      <c r="I121" s="76"/>
      <c r="J121" s="76"/>
      <c r="K121" s="76"/>
      <c r="L121" s="76"/>
      <c r="M121" s="94"/>
      <c r="N121" s="76"/>
      <c r="O121" s="76"/>
      <c r="P121" s="203"/>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575</v>
      </c>
      <c r="D122" s="76"/>
      <c r="E122" s="76"/>
      <c r="F122" s="76"/>
      <c r="G122" s="76"/>
      <c r="H122" s="76"/>
      <c r="I122" s="76"/>
      <c r="J122" s="76"/>
      <c r="K122" s="76"/>
      <c r="L122" s="76"/>
      <c r="M122" s="94"/>
      <c r="N122" s="76"/>
      <c r="O122" s="76"/>
      <c r="P122" s="203"/>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576</v>
      </c>
      <c r="D123" s="76"/>
      <c r="E123" s="76"/>
      <c r="F123" s="76"/>
      <c r="G123" s="76"/>
      <c r="H123" s="76"/>
      <c r="I123" s="76"/>
      <c r="J123" s="76"/>
      <c r="K123" s="76"/>
      <c r="L123" s="76"/>
      <c r="M123" s="94"/>
      <c r="N123" s="76"/>
      <c r="O123" s="76"/>
      <c r="P123" s="203"/>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577</v>
      </c>
      <c r="D124" s="76"/>
      <c r="E124" s="76"/>
      <c r="F124" s="76"/>
      <c r="G124" s="76"/>
      <c r="H124" s="76"/>
      <c r="I124" s="76"/>
      <c r="J124" s="76"/>
      <c r="K124" s="76"/>
      <c r="L124" s="76"/>
      <c r="M124" s="94"/>
      <c r="N124" s="76"/>
      <c r="O124" s="76"/>
      <c r="P124" s="203"/>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578</v>
      </c>
      <c r="D125" s="76"/>
      <c r="E125" s="76"/>
      <c r="F125" s="76"/>
      <c r="G125" s="76"/>
      <c r="H125" s="76"/>
      <c r="I125" s="76"/>
      <c r="J125" s="76"/>
      <c r="K125" s="76"/>
      <c r="L125" s="76"/>
      <c r="M125" s="94"/>
      <c r="N125" s="76"/>
      <c r="O125" s="76"/>
      <c r="P125" s="203"/>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579</v>
      </c>
      <c r="D126" s="76"/>
      <c r="E126" s="76"/>
      <c r="F126" s="76"/>
      <c r="G126" s="76"/>
      <c r="H126" s="76"/>
      <c r="I126" s="76"/>
      <c r="J126" s="76"/>
      <c r="K126" s="76"/>
      <c r="L126" s="76"/>
      <c r="M126" s="94"/>
      <c r="N126" s="76"/>
      <c r="O126" s="76"/>
      <c r="P126" s="203"/>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580</v>
      </c>
      <c r="D127" s="76"/>
      <c r="E127" s="76"/>
      <c r="F127" s="76"/>
      <c r="G127" s="76"/>
      <c r="H127" s="76"/>
      <c r="I127" s="76"/>
      <c r="J127" s="76"/>
      <c r="K127" s="76"/>
      <c r="L127" s="76"/>
      <c r="M127" s="94"/>
      <c r="N127" s="76"/>
      <c r="O127" s="76"/>
      <c r="P127" s="203"/>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581</v>
      </c>
      <c r="D128" s="76"/>
      <c r="E128" s="76"/>
      <c r="F128" s="76"/>
      <c r="G128" s="76"/>
      <c r="H128" s="76"/>
      <c r="I128" s="76"/>
      <c r="J128" s="76"/>
      <c r="K128" s="76"/>
      <c r="L128" s="76"/>
      <c r="M128" s="94"/>
      <c r="N128" s="76"/>
      <c r="O128" s="76"/>
      <c r="P128" s="203"/>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582</v>
      </c>
      <c r="D129" s="76"/>
      <c r="E129" s="76"/>
      <c r="F129" s="76"/>
      <c r="G129" s="76"/>
      <c r="H129" s="76"/>
      <c r="I129" s="76"/>
      <c r="J129" s="76"/>
      <c r="K129" s="76"/>
      <c r="L129" s="76"/>
      <c r="M129" s="94"/>
      <c r="N129" s="76"/>
      <c r="O129" s="76"/>
      <c r="P129" s="203"/>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583</v>
      </c>
      <c r="D130" s="76"/>
      <c r="E130" s="76"/>
      <c r="F130" s="76"/>
      <c r="G130" s="76"/>
      <c r="H130" s="76"/>
      <c r="I130" s="76"/>
      <c r="J130" s="76"/>
      <c r="K130" s="76"/>
      <c r="L130" s="76"/>
      <c r="M130" s="94"/>
      <c r="N130" s="76"/>
      <c r="O130" s="76"/>
      <c r="P130" s="203"/>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584</v>
      </c>
      <c r="D131" s="76"/>
      <c r="E131" s="76"/>
      <c r="F131" s="76"/>
      <c r="G131" s="76"/>
      <c r="H131" s="76"/>
      <c r="I131" s="76"/>
      <c r="J131" s="76"/>
      <c r="K131" s="76"/>
      <c r="L131" s="76"/>
      <c r="M131" s="94"/>
      <c r="N131" s="76"/>
      <c r="O131" s="76"/>
      <c r="P131" s="205"/>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585</v>
      </c>
      <c r="D132" s="76"/>
      <c r="E132" s="76"/>
      <c r="F132" s="76"/>
      <c r="G132" s="76"/>
      <c r="H132" s="76"/>
      <c r="I132" s="76"/>
      <c r="J132" s="76"/>
      <c r="K132" s="76"/>
      <c r="L132" s="76"/>
      <c r="M132" s="94"/>
      <c r="N132" s="76"/>
      <c r="O132" s="76"/>
      <c r="P132" s="206"/>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586</v>
      </c>
      <c r="D133" s="76"/>
      <c r="E133" s="76"/>
      <c r="F133" s="76"/>
      <c r="G133" s="76"/>
      <c r="H133" s="76"/>
      <c r="I133" s="76"/>
      <c r="J133" s="76"/>
      <c r="K133" s="76"/>
      <c r="L133" s="76"/>
      <c r="M133" s="94"/>
      <c r="N133" s="76"/>
      <c r="O133" s="76"/>
      <c r="P133" s="206"/>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587</v>
      </c>
      <c r="D134" s="76"/>
      <c r="E134" s="76"/>
      <c r="F134" s="76"/>
      <c r="G134" s="76"/>
      <c r="H134" s="76"/>
      <c r="I134" s="76"/>
      <c r="J134" s="76"/>
      <c r="K134" s="76"/>
      <c r="L134" s="76"/>
      <c r="M134" s="94"/>
      <c r="N134" s="76"/>
      <c r="O134" s="76"/>
      <c r="P134" s="203"/>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588</v>
      </c>
      <c r="D135" s="76"/>
      <c r="E135" s="76"/>
      <c r="F135" s="76"/>
      <c r="G135" s="76"/>
      <c r="H135" s="76"/>
      <c r="I135" s="76"/>
      <c r="J135" s="76"/>
      <c r="K135" s="76"/>
      <c r="L135" s="76"/>
      <c r="M135" s="94"/>
      <c r="N135" s="76"/>
      <c r="O135" s="76"/>
      <c r="P135" s="203"/>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589</v>
      </c>
      <c r="D136" s="76"/>
      <c r="E136" s="76"/>
      <c r="F136" s="76"/>
      <c r="G136" s="76"/>
      <c r="H136" s="76"/>
      <c r="I136" s="76"/>
      <c r="J136" s="76"/>
      <c r="K136" s="76"/>
      <c r="L136" s="76"/>
      <c r="M136" s="94"/>
      <c r="N136" s="76"/>
      <c r="O136" s="76"/>
      <c r="P136" s="203"/>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590</v>
      </c>
      <c r="D137" s="76"/>
      <c r="E137" s="76"/>
      <c r="F137" s="76"/>
      <c r="G137" s="76"/>
      <c r="H137" s="76"/>
      <c r="I137" s="76"/>
      <c r="J137" s="76"/>
      <c r="K137" s="76"/>
      <c r="L137" s="76"/>
      <c r="M137" s="94"/>
      <c r="N137" s="76"/>
      <c r="O137" s="76"/>
      <c r="P137" s="203"/>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591</v>
      </c>
      <c r="D138" s="76"/>
      <c r="E138" s="76"/>
      <c r="F138" s="76"/>
      <c r="G138" s="76"/>
      <c r="H138" s="76"/>
      <c r="I138" s="76"/>
      <c r="J138" s="76"/>
      <c r="K138" s="76"/>
      <c r="L138" s="76"/>
      <c r="M138" s="94"/>
      <c r="N138" s="76"/>
      <c r="O138" s="76"/>
      <c r="P138" s="203"/>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592</v>
      </c>
      <c r="D139" s="76"/>
      <c r="E139" s="76"/>
      <c r="F139" s="76"/>
      <c r="G139" s="76"/>
      <c r="H139" s="76"/>
      <c r="I139" s="76"/>
      <c r="J139" s="76"/>
      <c r="K139" s="76"/>
      <c r="L139" s="76"/>
      <c r="M139" s="94"/>
      <c r="N139" s="76"/>
      <c r="O139" s="76"/>
      <c r="P139" s="203"/>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593</v>
      </c>
      <c r="D140" s="76"/>
      <c r="E140" s="76"/>
      <c r="F140" s="76"/>
      <c r="G140" s="76"/>
      <c r="H140" s="76"/>
      <c r="I140" s="76"/>
      <c r="J140" s="76"/>
      <c r="K140" s="76"/>
      <c r="L140" s="76"/>
      <c r="M140" s="94"/>
      <c r="N140" s="76"/>
      <c r="O140" s="76"/>
      <c r="P140" s="203"/>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594</v>
      </c>
      <c r="D141" s="76"/>
      <c r="E141" s="76"/>
      <c r="F141" s="76"/>
      <c r="G141" s="76"/>
      <c r="H141" s="76"/>
      <c r="I141" s="76"/>
      <c r="J141" s="76"/>
      <c r="K141" s="76"/>
      <c r="L141" s="76"/>
      <c r="M141" s="94"/>
      <c r="N141" s="76"/>
      <c r="O141" s="76"/>
      <c r="P141" s="203"/>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595</v>
      </c>
      <c r="D142" s="76"/>
      <c r="E142" s="76"/>
      <c r="F142" s="76"/>
      <c r="G142" s="76"/>
      <c r="H142" s="76"/>
      <c r="I142" s="76"/>
      <c r="J142" s="76"/>
      <c r="K142" s="76"/>
      <c r="L142" s="76"/>
      <c r="M142" s="94"/>
      <c r="N142" s="76"/>
      <c r="O142" s="76"/>
      <c r="P142" s="203"/>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596</v>
      </c>
      <c r="D143" s="76"/>
      <c r="E143" s="76"/>
      <c r="F143" s="76"/>
      <c r="G143" s="76"/>
      <c r="H143" s="76"/>
      <c r="I143" s="76"/>
      <c r="J143" s="76"/>
      <c r="K143" s="76"/>
      <c r="L143" s="76"/>
      <c r="M143" s="94"/>
      <c r="N143" s="76"/>
      <c r="O143" s="76"/>
      <c r="P143" s="203"/>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597</v>
      </c>
      <c r="D144" s="76"/>
      <c r="E144" s="76"/>
      <c r="F144" s="76"/>
      <c r="G144" s="76"/>
      <c r="H144" s="76"/>
      <c r="I144" s="76"/>
      <c r="J144" s="76"/>
      <c r="K144" s="76"/>
      <c r="L144" s="76"/>
      <c r="M144" s="94"/>
      <c r="N144" s="76"/>
      <c r="O144" s="76"/>
      <c r="P144" s="203"/>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598</v>
      </c>
      <c r="D145" s="76"/>
      <c r="E145" s="76"/>
      <c r="F145" s="76"/>
      <c r="G145" s="76"/>
      <c r="H145" s="76"/>
      <c r="I145" s="76"/>
      <c r="J145" s="76"/>
      <c r="K145" s="76"/>
      <c r="L145" s="76"/>
      <c r="M145" s="94"/>
      <c r="N145" s="76"/>
      <c r="O145" s="76"/>
      <c r="P145" s="203"/>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599</v>
      </c>
      <c r="D146" s="76"/>
      <c r="E146" s="76"/>
      <c r="F146" s="76"/>
      <c r="G146" s="76"/>
      <c r="H146" s="76"/>
      <c r="I146" s="76"/>
      <c r="J146" s="76"/>
      <c r="K146" s="76"/>
      <c r="L146" s="76"/>
      <c r="M146" s="94"/>
      <c r="N146" s="76"/>
      <c r="O146" s="76"/>
      <c r="P146" s="205"/>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600</v>
      </c>
      <c r="D147" s="76"/>
      <c r="E147" s="76"/>
      <c r="F147" s="76"/>
      <c r="G147" s="76"/>
      <c r="H147" s="76"/>
      <c r="I147" s="76"/>
      <c r="J147" s="76"/>
      <c r="K147" s="76"/>
      <c r="L147" s="76"/>
      <c r="M147" s="94"/>
      <c r="N147" s="76"/>
      <c r="O147" s="76"/>
      <c r="P147" s="205"/>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601</v>
      </c>
      <c r="D148" s="76"/>
      <c r="E148" s="76"/>
      <c r="F148" s="76"/>
      <c r="G148" s="76"/>
      <c r="H148" s="76"/>
      <c r="I148" s="76"/>
      <c r="J148" s="76"/>
      <c r="K148" s="76"/>
      <c r="L148" s="76"/>
      <c r="M148" s="94"/>
      <c r="N148" s="76"/>
      <c r="O148" s="76"/>
      <c r="P148" s="203"/>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602</v>
      </c>
      <c r="D149" s="76"/>
      <c r="E149" s="76"/>
      <c r="F149" s="76"/>
      <c r="G149" s="76"/>
      <c r="H149" s="76"/>
      <c r="I149" s="76"/>
      <c r="J149" s="76"/>
      <c r="K149" s="76"/>
      <c r="L149" s="76"/>
      <c r="M149" s="94"/>
      <c r="N149" s="76"/>
      <c r="O149" s="76"/>
      <c r="P149" s="206"/>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603</v>
      </c>
      <c r="D150" s="76"/>
      <c r="E150" s="76"/>
      <c r="F150" s="76"/>
      <c r="G150" s="76"/>
      <c r="H150" s="76"/>
      <c r="I150" s="76"/>
      <c r="J150" s="76"/>
      <c r="K150" s="76"/>
      <c r="L150" s="76"/>
      <c r="M150" s="94"/>
      <c r="N150" s="76"/>
      <c r="O150" s="76"/>
      <c r="P150" s="203"/>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604</v>
      </c>
      <c r="D151" s="76"/>
      <c r="E151" s="76"/>
      <c r="F151" s="76"/>
      <c r="G151" s="76"/>
      <c r="H151" s="76"/>
      <c r="I151" s="76"/>
      <c r="J151" s="76"/>
      <c r="K151" s="76"/>
      <c r="L151" s="76"/>
      <c r="M151" s="94"/>
      <c r="N151" s="76"/>
      <c r="O151" s="76"/>
      <c r="P151" s="203"/>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605</v>
      </c>
      <c r="D152" s="76"/>
      <c r="E152" s="76"/>
      <c r="F152" s="76"/>
      <c r="G152" s="76"/>
      <c r="H152" s="76"/>
      <c r="I152" s="76"/>
      <c r="J152" s="76"/>
      <c r="K152" s="76"/>
      <c r="L152" s="76"/>
      <c r="M152" s="94"/>
      <c r="N152" s="76"/>
      <c r="O152" s="76"/>
      <c r="P152" s="203"/>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1055</v>
      </c>
      <c r="D153" s="76"/>
      <c r="E153" s="76"/>
      <c r="F153" s="76"/>
      <c r="G153" s="76"/>
      <c r="H153" s="76"/>
      <c r="I153" s="76"/>
      <c r="J153" s="76"/>
      <c r="K153" s="76"/>
      <c r="L153" s="76"/>
      <c r="M153" s="94"/>
      <c r="N153" s="76"/>
      <c r="O153" s="76"/>
      <c r="P153" s="203"/>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606</v>
      </c>
      <c r="D154" s="76"/>
      <c r="E154" s="76"/>
      <c r="F154" s="76"/>
      <c r="G154" s="76"/>
      <c r="H154" s="76"/>
      <c r="I154" s="76"/>
      <c r="J154" s="76"/>
      <c r="K154" s="76"/>
      <c r="L154" s="76"/>
      <c r="M154" s="94"/>
      <c r="N154" s="76"/>
      <c r="O154" s="76"/>
      <c r="P154" s="203"/>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670</v>
      </c>
      <c r="D155" s="76"/>
      <c r="E155" s="76"/>
      <c r="F155" s="76"/>
      <c r="G155" s="76"/>
      <c r="H155" s="76"/>
      <c r="I155" s="76"/>
      <c r="J155" s="76"/>
      <c r="K155" s="76"/>
      <c r="L155" s="76"/>
      <c r="M155" s="94"/>
      <c r="N155" s="76"/>
      <c r="O155" s="76"/>
      <c r="P155" s="203"/>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607</v>
      </c>
      <c r="D156" s="76"/>
      <c r="E156" s="76"/>
      <c r="F156" s="76"/>
      <c r="G156" s="76"/>
      <c r="H156" s="76"/>
      <c r="I156" s="76"/>
      <c r="J156" s="76"/>
      <c r="K156" s="76"/>
      <c r="L156" s="76"/>
      <c r="M156" s="94"/>
      <c r="N156" s="76"/>
      <c r="O156" s="76"/>
      <c r="P156" s="203"/>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608</v>
      </c>
      <c r="D157" s="76"/>
      <c r="E157" s="76"/>
      <c r="F157" s="76"/>
      <c r="G157" s="76"/>
      <c r="H157" s="76"/>
      <c r="I157" s="76"/>
      <c r="J157" s="76"/>
      <c r="K157" s="76"/>
      <c r="L157" s="76"/>
      <c r="M157" s="94"/>
      <c r="N157" s="76"/>
      <c r="O157" s="76"/>
      <c r="P157" s="203"/>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609</v>
      </c>
      <c r="D158" s="76"/>
      <c r="E158" s="76"/>
      <c r="F158" s="76"/>
      <c r="G158" s="76"/>
      <c r="H158" s="76"/>
      <c r="I158" s="76"/>
      <c r="J158" s="76"/>
      <c r="K158" s="76"/>
      <c r="L158" s="76"/>
      <c r="M158" s="94"/>
      <c r="N158" s="76"/>
      <c r="O158" s="76"/>
      <c r="P158" s="203"/>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610</v>
      </c>
      <c r="D159" s="76"/>
      <c r="E159" s="76"/>
      <c r="F159" s="76"/>
      <c r="G159" s="76"/>
      <c r="H159" s="76"/>
      <c r="I159" s="76"/>
      <c r="J159" s="76"/>
      <c r="K159" s="76"/>
      <c r="L159" s="76"/>
      <c r="M159" s="94"/>
      <c r="N159" s="76"/>
      <c r="O159" s="76"/>
      <c r="P159" s="203"/>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611</v>
      </c>
      <c r="D160" s="76"/>
      <c r="E160" s="76"/>
      <c r="F160" s="76"/>
      <c r="G160" s="76"/>
      <c r="H160" s="76"/>
      <c r="I160" s="76"/>
      <c r="J160" s="76"/>
      <c r="K160" s="76"/>
      <c r="L160" s="76"/>
      <c r="M160" s="94"/>
      <c r="N160" s="76"/>
      <c r="O160" s="76"/>
      <c r="P160" s="203"/>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612</v>
      </c>
      <c r="D161" s="76"/>
      <c r="E161" s="76"/>
      <c r="F161" s="76"/>
      <c r="G161" s="76"/>
      <c r="H161" s="76"/>
      <c r="I161" s="76"/>
      <c r="J161" s="76"/>
      <c r="K161" s="76"/>
      <c r="L161" s="76"/>
      <c r="M161" s="94"/>
      <c r="N161" s="76"/>
      <c r="O161" s="76"/>
      <c r="P161" s="203"/>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613</v>
      </c>
      <c r="D162" s="76"/>
      <c r="E162" s="76"/>
      <c r="F162" s="76"/>
      <c r="G162" s="76"/>
      <c r="H162" s="76"/>
      <c r="I162" s="76"/>
      <c r="J162" s="76"/>
      <c r="K162" s="76"/>
      <c r="L162" s="76"/>
      <c r="M162" s="94"/>
      <c r="N162" s="76"/>
      <c r="O162" s="76"/>
      <c r="P162" s="203"/>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614</v>
      </c>
      <c r="D163" s="76"/>
      <c r="E163" s="76"/>
      <c r="F163" s="76"/>
      <c r="G163" s="76"/>
      <c r="H163" s="76"/>
      <c r="I163" s="76"/>
      <c r="J163" s="76"/>
      <c r="K163" s="76"/>
      <c r="L163" s="76"/>
      <c r="M163" s="94"/>
      <c r="N163" s="76"/>
      <c r="O163" s="76"/>
      <c r="P163" s="203"/>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615</v>
      </c>
      <c r="D164" s="76"/>
      <c r="E164" s="76"/>
      <c r="F164" s="76"/>
      <c r="G164" s="76"/>
      <c r="H164" s="76"/>
      <c r="I164" s="76"/>
      <c r="J164" s="76"/>
      <c r="K164" s="76"/>
      <c r="L164" s="76"/>
      <c r="M164" s="94"/>
      <c r="N164" s="76"/>
      <c r="O164" s="76"/>
      <c r="P164" s="203"/>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616</v>
      </c>
      <c r="D165" s="76"/>
      <c r="E165" s="76"/>
      <c r="F165" s="76"/>
      <c r="G165" s="76"/>
      <c r="H165" s="76"/>
      <c r="I165" s="76"/>
      <c r="J165" s="76"/>
      <c r="K165" s="76"/>
      <c r="L165" s="76"/>
      <c r="M165" s="94"/>
      <c r="N165" s="76"/>
      <c r="O165" s="76"/>
      <c r="P165" s="203"/>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617</v>
      </c>
      <c r="D166" s="76"/>
      <c r="E166" s="76"/>
      <c r="F166" s="76"/>
      <c r="G166" s="76"/>
      <c r="H166" s="76"/>
      <c r="I166" s="76"/>
      <c r="J166" s="76"/>
      <c r="K166" s="76"/>
      <c r="L166" s="76"/>
      <c r="M166" s="94"/>
      <c r="N166" s="76"/>
      <c r="O166" s="76"/>
      <c r="P166" s="203"/>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618</v>
      </c>
      <c r="D167" s="76"/>
      <c r="E167" s="76"/>
      <c r="F167" s="76"/>
      <c r="G167" s="76"/>
      <c r="H167" s="76"/>
      <c r="I167" s="76"/>
      <c r="J167" s="76"/>
      <c r="K167" s="76"/>
      <c r="L167" s="76"/>
      <c r="M167" s="94"/>
      <c r="N167" s="76"/>
      <c r="O167" s="76"/>
      <c r="P167" s="203"/>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619</v>
      </c>
      <c r="D168" s="76"/>
      <c r="E168" s="76"/>
      <c r="F168" s="76"/>
      <c r="G168" s="76"/>
      <c r="H168" s="76"/>
      <c r="I168" s="76"/>
      <c r="J168" s="76"/>
      <c r="K168" s="76"/>
      <c r="L168" s="76"/>
      <c r="M168" s="94"/>
      <c r="N168" s="76"/>
      <c r="O168" s="76"/>
      <c r="P168" s="203"/>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620</v>
      </c>
      <c r="D169" s="76"/>
      <c r="E169" s="76"/>
      <c r="F169" s="76"/>
      <c r="G169" s="76"/>
      <c r="H169" s="76"/>
      <c r="I169" s="76"/>
      <c r="J169" s="76"/>
      <c r="K169" s="76"/>
      <c r="L169" s="76"/>
      <c r="M169" s="94"/>
      <c r="N169" s="76"/>
      <c r="O169" s="76"/>
      <c r="P169" s="203"/>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621</v>
      </c>
      <c r="D170" s="76"/>
      <c r="E170" s="76"/>
      <c r="F170" s="76"/>
      <c r="G170" s="76"/>
      <c r="H170" s="76"/>
      <c r="I170" s="76"/>
      <c r="J170" s="76"/>
      <c r="K170" s="76"/>
      <c r="L170" s="76"/>
      <c r="M170" s="94"/>
      <c r="N170" s="76"/>
      <c r="O170" s="76"/>
      <c r="P170" s="203"/>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622</v>
      </c>
      <c r="D171" s="76"/>
      <c r="E171" s="76"/>
      <c r="F171" s="76"/>
      <c r="G171" s="76"/>
      <c r="H171" s="76"/>
      <c r="I171" s="76"/>
      <c r="J171" s="76"/>
      <c r="K171" s="76"/>
      <c r="L171" s="76"/>
      <c r="M171" s="94"/>
      <c r="N171" s="76"/>
      <c r="O171" s="76"/>
      <c r="P171" s="203"/>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623</v>
      </c>
      <c r="D172" s="76"/>
      <c r="E172" s="76"/>
      <c r="F172" s="76"/>
      <c r="G172" s="76"/>
      <c r="H172" s="76"/>
      <c r="I172" s="76"/>
      <c r="J172" s="76"/>
      <c r="K172" s="76"/>
      <c r="L172" s="76"/>
      <c r="M172" s="94"/>
      <c r="N172" s="76"/>
      <c r="O172" s="76"/>
      <c r="P172" s="203"/>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624</v>
      </c>
      <c r="D173" s="76"/>
      <c r="E173" s="76"/>
      <c r="F173" s="76"/>
      <c r="G173" s="76"/>
      <c r="H173" s="76"/>
      <c r="I173" s="76"/>
      <c r="J173" s="76"/>
      <c r="K173" s="76"/>
      <c r="L173" s="76"/>
      <c r="M173" s="94"/>
      <c r="N173" s="76"/>
      <c r="O173" s="76"/>
      <c r="P173" s="203"/>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625</v>
      </c>
      <c r="D174" s="76"/>
      <c r="E174" s="76"/>
      <c r="F174" s="76"/>
      <c r="G174" s="76"/>
      <c r="H174" s="76"/>
      <c r="I174" s="76"/>
      <c r="J174" s="76"/>
      <c r="K174" s="76"/>
      <c r="L174" s="76"/>
      <c r="M174" s="94"/>
      <c r="N174" s="76"/>
      <c r="O174" s="76"/>
      <c r="P174" s="203"/>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626</v>
      </c>
      <c r="D175" s="76"/>
      <c r="E175" s="76"/>
      <c r="F175" s="76"/>
      <c r="G175" s="76"/>
      <c r="H175" s="76"/>
      <c r="I175" s="76"/>
      <c r="J175" s="76"/>
      <c r="K175" s="76"/>
      <c r="L175" s="76"/>
      <c r="M175" s="94"/>
      <c r="N175" s="76"/>
      <c r="O175" s="76"/>
      <c r="P175" s="203"/>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627</v>
      </c>
      <c r="D176" s="76"/>
      <c r="E176" s="76"/>
      <c r="F176" s="76"/>
      <c r="G176" s="76"/>
      <c r="H176" s="76"/>
      <c r="I176" s="76"/>
      <c r="J176" s="76"/>
      <c r="K176" s="76"/>
      <c r="L176" s="76"/>
      <c r="M176" s="94"/>
      <c r="N176" s="76"/>
      <c r="O176" s="76"/>
      <c r="P176" s="203"/>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628</v>
      </c>
      <c r="D177" s="76"/>
      <c r="E177" s="76"/>
      <c r="F177" s="76"/>
      <c r="G177" s="76"/>
      <c r="H177" s="76"/>
      <c r="I177" s="76"/>
      <c r="J177" s="76"/>
      <c r="K177" s="76"/>
      <c r="L177" s="76"/>
      <c r="M177" s="94"/>
      <c r="N177" s="76"/>
      <c r="O177" s="76"/>
      <c r="P177" s="203"/>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629</v>
      </c>
      <c r="D178" s="76"/>
      <c r="E178" s="76"/>
      <c r="F178" s="76"/>
      <c r="G178" s="76"/>
      <c r="H178" s="76"/>
      <c r="I178" s="76"/>
      <c r="J178" s="76"/>
      <c r="K178" s="76"/>
      <c r="L178" s="76"/>
      <c r="M178" s="94"/>
      <c r="N178" s="76"/>
      <c r="O178" s="76"/>
      <c r="P178" s="203"/>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630</v>
      </c>
      <c r="D179" s="76"/>
      <c r="E179" s="76"/>
      <c r="F179" s="76"/>
      <c r="G179" s="76"/>
      <c r="H179" s="76"/>
      <c r="I179" s="76"/>
      <c r="J179" s="76"/>
      <c r="K179" s="76"/>
      <c r="L179" s="76"/>
      <c r="M179" s="94"/>
      <c r="N179" s="76"/>
      <c r="O179" s="76"/>
      <c r="P179" s="203"/>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631</v>
      </c>
      <c r="D180" s="76"/>
      <c r="E180" s="76"/>
      <c r="F180" s="76"/>
      <c r="G180" s="76"/>
      <c r="H180" s="76"/>
      <c r="I180" s="76"/>
      <c r="J180" s="76"/>
      <c r="K180" s="76"/>
      <c r="L180" s="76"/>
      <c r="M180" s="94"/>
      <c r="N180" s="76"/>
      <c r="O180" s="76"/>
      <c r="P180" s="203"/>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632</v>
      </c>
      <c r="D181" s="76"/>
      <c r="E181" s="76"/>
      <c r="F181" s="76"/>
      <c r="G181" s="76"/>
      <c r="H181" s="76"/>
      <c r="I181" s="76"/>
      <c r="J181" s="76"/>
      <c r="K181" s="76"/>
      <c r="L181" s="76"/>
      <c r="M181" s="94"/>
      <c r="N181" s="76"/>
      <c r="O181" s="76"/>
      <c r="P181" s="204"/>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633</v>
      </c>
      <c r="D182" s="76"/>
      <c r="E182" s="76"/>
      <c r="F182" s="76"/>
      <c r="G182" s="76"/>
      <c r="H182" s="76"/>
      <c r="I182" s="76"/>
      <c r="J182" s="76"/>
      <c r="K182" s="76"/>
      <c r="L182" s="76"/>
      <c r="M182" s="94"/>
      <c r="N182" s="76"/>
      <c r="O182" s="76"/>
      <c r="P182" s="207"/>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634</v>
      </c>
      <c r="D183" s="76"/>
      <c r="E183" s="76"/>
      <c r="F183" s="76"/>
      <c r="G183" s="76"/>
      <c r="H183" s="76"/>
      <c r="I183" s="76"/>
      <c r="J183" s="76"/>
      <c r="K183" s="76"/>
      <c r="L183" s="76"/>
      <c r="M183" s="94"/>
      <c r="N183" s="76"/>
      <c r="O183" s="76"/>
      <c r="P183" s="203"/>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635</v>
      </c>
      <c r="D184" s="76"/>
      <c r="E184" s="76"/>
      <c r="F184" s="76"/>
      <c r="G184" s="76"/>
      <c r="H184" s="76"/>
      <c r="I184" s="76"/>
      <c r="J184" s="76"/>
      <c r="K184" s="76"/>
      <c r="L184" s="76"/>
      <c r="M184" s="94"/>
      <c r="N184" s="76"/>
      <c r="O184" s="76"/>
      <c r="P184" s="203"/>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636</v>
      </c>
      <c r="D185" s="76"/>
      <c r="E185" s="76"/>
      <c r="F185" s="76"/>
      <c r="G185" s="76"/>
      <c r="H185" s="76"/>
      <c r="I185" s="76"/>
      <c r="J185" s="76"/>
      <c r="K185" s="76"/>
      <c r="L185" s="76"/>
      <c r="M185" s="94"/>
      <c r="N185" s="76"/>
      <c r="O185" s="76"/>
      <c r="P185" s="203"/>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637</v>
      </c>
      <c r="D186" s="76"/>
      <c r="E186" s="76"/>
      <c r="F186" s="76"/>
      <c r="G186" s="76"/>
      <c r="H186" s="76"/>
      <c r="I186" s="76"/>
      <c r="J186" s="76"/>
      <c r="K186" s="76"/>
      <c r="L186" s="76"/>
      <c r="M186" s="94"/>
      <c r="N186" s="76"/>
      <c r="O186" s="76"/>
      <c r="P186" s="203"/>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638</v>
      </c>
      <c r="D187" s="76"/>
      <c r="E187" s="76"/>
      <c r="F187" s="76"/>
      <c r="G187" s="76"/>
      <c r="H187" s="76"/>
      <c r="I187" s="76"/>
      <c r="J187" s="76"/>
      <c r="K187" s="76"/>
      <c r="L187" s="76"/>
      <c r="M187" s="94"/>
      <c r="N187" s="76"/>
      <c r="O187" s="76"/>
      <c r="P187" s="203"/>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639</v>
      </c>
      <c r="D188" s="76"/>
      <c r="E188" s="76"/>
      <c r="F188" s="76"/>
      <c r="G188" s="76"/>
      <c r="H188" s="76"/>
      <c r="I188" s="76"/>
      <c r="J188" s="76"/>
      <c r="K188" s="76"/>
      <c r="L188" s="76"/>
      <c r="M188" s="94"/>
      <c r="N188" s="76"/>
      <c r="O188" s="76"/>
      <c r="P188" s="203"/>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640</v>
      </c>
      <c r="D189" s="76"/>
      <c r="E189" s="76"/>
      <c r="F189" s="76"/>
      <c r="G189" s="76"/>
      <c r="H189" s="76"/>
      <c r="I189" s="76"/>
      <c r="J189" s="76"/>
      <c r="K189" s="76"/>
      <c r="L189" s="76"/>
      <c r="M189" s="94"/>
      <c r="N189" s="76"/>
      <c r="O189" s="76"/>
      <c r="P189" s="203"/>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641</v>
      </c>
      <c r="D190" s="76"/>
      <c r="E190" s="76"/>
      <c r="F190" s="76"/>
      <c r="G190" s="76"/>
      <c r="H190" s="76"/>
      <c r="I190" s="76"/>
      <c r="J190" s="76"/>
      <c r="K190" s="76"/>
      <c r="L190" s="76"/>
      <c r="M190" s="94"/>
      <c r="N190" s="76"/>
      <c r="O190" s="76"/>
      <c r="P190" s="203"/>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642</v>
      </c>
      <c r="D191" s="76"/>
      <c r="E191" s="76"/>
      <c r="F191" s="76"/>
      <c r="G191" s="76"/>
      <c r="H191" s="76"/>
      <c r="I191" s="76"/>
      <c r="J191" s="76"/>
      <c r="K191" s="76"/>
      <c r="L191" s="76"/>
      <c r="M191" s="94"/>
      <c r="N191" s="76"/>
      <c r="O191" s="76"/>
      <c r="P191" s="203"/>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643</v>
      </c>
      <c r="D192" s="76"/>
      <c r="E192" s="76"/>
      <c r="F192" s="76"/>
      <c r="G192" s="76"/>
      <c r="H192" s="76"/>
      <c r="I192" s="76"/>
      <c r="J192" s="76"/>
      <c r="K192" s="76"/>
      <c r="L192" s="76"/>
      <c r="M192" s="94"/>
      <c r="N192" s="76"/>
      <c r="O192" s="76"/>
      <c r="P192" s="203"/>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644</v>
      </c>
      <c r="D193" s="76"/>
      <c r="E193" s="76"/>
      <c r="F193" s="76"/>
      <c r="G193" s="76"/>
      <c r="H193" s="76"/>
      <c r="I193" s="76"/>
      <c r="J193" s="76"/>
      <c r="K193" s="76"/>
      <c r="L193" s="76"/>
      <c r="M193" s="94"/>
      <c r="N193" s="76"/>
      <c r="O193" s="76"/>
      <c r="P193" s="203"/>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645</v>
      </c>
      <c r="D194" s="76"/>
      <c r="E194" s="76"/>
      <c r="F194" s="76"/>
      <c r="G194" s="76"/>
      <c r="H194" s="76"/>
      <c r="I194" s="76"/>
      <c r="J194" s="76"/>
      <c r="K194" s="76"/>
      <c r="L194" s="76"/>
      <c r="M194" s="94"/>
      <c r="N194" s="76"/>
      <c r="O194" s="76"/>
      <c r="P194" s="203"/>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646</v>
      </c>
      <c r="D195" s="76"/>
      <c r="E195" s="76"/>
      <c r="F195" s="76"/>
      <c r="G195" s="76"/>
      <c r="H195" s="76"/>
      <c r="I195" s="76"/>
      <c r="J195" s="76"/>
      <c r="K195" s="76"/>
      <c r="L195" s="76"/>
      <c r="M195" s="94"/>
      <c r="N195" s="76"/>
      <c r="O195" s="76"/>
      <c r="P195" s="203"/>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647</v>
      </c>
      <c r="D196" s="76"/>
      <c r="E196" s="76"/>
      <c r="F196" s="76"/>
      <c r="G196" s="76"/>
      <c r="H196" s="76"/>
      <c r="I196" s="76"/>
      <c r="J196" s="76"/>
      <c r="K196" s="76"/>
      <c r="L196" s="76"/>
      <c r="M196" s="94"/>
      <c r="N196" s="76"/>
      <c r="O196" s="76"/>
      <c r="P196" s="203"/>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648</v>
      </c>
      <c r="D197" s="76"/>
      <c r="E197" s="76"/>
      <c r="F197" s="76"/>
      <c r="G197" s="76"/>
      <c r="H197" s="76"/>
      <c r="I197" s="76"/>
      <c r="J197" s="76"/>
      <c r="K197" s="76"/>
      <c r="L197" s="76"/>
      <c r="M197" s="94"/>
      <c r="N197" s="76"/>
      <c r="O197" s="76"/>
      <c r="P197" s="205"/>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649</v>
      </c>
      <c r="D198" s="76"/>
      <c r="E198" s="76"/>
      <c r="F198" s="76"/>
      <c r="G198" s="76"/>
      <c r="H198" s="76"/>
      <c r="I198" s="76"/>
      <c r="J198" s="76"/>
      <c r="K198" s="76"/>
      <c r="L198" s="76"/>
      <c r="M198" s="94"/>
      <c r="N198" s="76"/>
      <c r="O198" s="76"/>
      <c r="P198" s="203"/>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650</v>
      </c>
      <c r="D199" s="76"/>
      <c r="E199" s="76"/>
      <c r="F199" s="76"/>
      <c r="G199" s="76"/>
      <c r="H199" s="76"/>
      <c r="I199" s="76"/>
      <c r="J199" s="76"/>
      <c r="K199" s="76"/>
      <c r="L199" s="76"/>
      <c r="M199" s="94"/>
      <c r="N199" s="76"/>
      <c r="O199" s="76"/>
      <c r="P199" s="203"/>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651</v>
      </c>
      <c r="D200" s="76"/>
      <c r="E200" s="76"/>
      <c r="F200" s="76"/>
      <c r="G200" s="76"/>
      <c r="H200" s="76"/>
      <c r="I200" s="76"/>
      <c r="J200" s="76"/>
      <c r="K200" s="76"/>
      <c r="L200" s="76"/>
      <c r="M200" s="94"/>
      <c r="N200" s="76"/>
      <c r="O200" s="76"/>
      <c r="P200" s="203"/>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652</v>
      </c>
      <c r="D201" s="76"/>
      <c r="E201" s="76"/>
      <c r="F201" s="76"/>
      <c r="G201" s="76"/>
      <c r="H201" s="76"/>
      <c r="I201" s="76"/>
      <c r="J201" s="76"/>
      <c r="K201" s="76"/>
      <c r="L201" s="76"/>
      <c r="M201" s="94"/>
      <c r="N201" s="76"/>
      <c r="O201" s="76"/>
      <c r="P201" s="203"/>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653</v>
      </c>
      <c r="D202" s="76"/>
      <c r="E202" s="76"/>
      <c r="F202" s="76"/>
      <c r="G202" s="76"/>
      <c r="H202" s="76"/>
      <c r="I202" s="76"/>
      <c r="J202" s="76"/>
      <c r="K202" s="76"/>
      <c r="L202" s="76"/>
      <c r="M202" s="94"/>
      <c r="N202" s="76"/>
      <c r="O202" s="76"/>
      <c r="P202" s="203"/>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654</v>
      </c>
      <c r="D203" s="76"/>
      <c r="E203" s="76"/>
      <c r="F203" s="76"/>
      <c r="G203" s="76"/>
      <c r="H203" s="76"/>
      <c r="I203" s="76"/>
      <c r="J203" s="76"/>
      <c r="K203" s="76"/>
      <c r="L203" s="76"/>
      <c r="M203" s="94"/>
      <c r="N203" s="76"/>
      <c r="O203" s="76"/>
      <c r="P203" s="203"/>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655</v>
      </c>
      <c r="D204" s="76"/>
      <c r="E204" s="76"/>
      <c r="F204" s="76"/>
      <c r="G204" s="76"/>
      <c r="H204" s="76"/>
      <c r="I204" s="76"/>
      <c r="J204" s="76"/>
      <c r="K204" s="76"/>
      <c r="L204" s="76"/>
      <c r="M204" s="94"/>
      <c r="N204" s="76"/>
      <c r="O204" s="76"/>
      <c r="P204" s="203"/>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656</v>
      </c>
      <c r="D205" s="76"/>
      <c r="E205" s="76"/>
      <c r="F205" s="76"/>
      <c r="G205" s="76"/>
      <c r="H205" s="76"/>
      <c r="I205" s="76"/>
      <c r="J205" s="76"/>
      <c r="K205" s="76"/>
      <c r="L205" s="76"/>
      <c r="M205" s="94"/>
      <c r="N205" s="76"/>
      <c r="O205" s="76"/>
      <c r="P205" s="203"/>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657</v>
      </c>
      <c r="D206" s="76"/>
      <c r="E206" s="76"/>
      <c r="F206" s="76"/>
      <c r="G206" s="76"/>
      <c r="H206" s="76"/>
      <c r="I206" s="76"/>
      <c r="J206" s="76"/>
      <c r="K206" s="76"/>
      <c r="L206" s="76"/>
      <c r="M206" s="94"/>
      <c r="N206" s="76"/>
      <c r="O206" s="76"/>
      <c r="P206" s="203"/>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658</v>
      </c>
      <c r="D207" s="76"/>
      <c r="E207" s="76"/>
      <c r="F207" s="76"/>
      <c r="G207" s="76"/>
      <c r="H207" s="76"/>
      <c r="I207" s="76"/>
      <c r="J207" s="76"/>
      <c r="K207" s="76"/>
      <c r="L207" s="76"/>
      <c r="M207" s="94"/>
      <c r="N207" s="76"/>
      <c r="O207" s="76"/>
      <c r="P207" s="203"/>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659</v>
      </c>
      <c r="D208" s="76"/>
      <c r="E208" s="76"/>
      <c r="F208" s="76"/>
      <c r="G208" s="76"/>
      <c r="H208" s="76"/>
      <c r="I208" s="76"/>
      <c r="J208" s="76"/>
      <c r="K208" s="76"/>
      <c r="L208" s="76"/>
      <c r="M208" s="94"/>
      <c r="N208" s="76"/>
      <c r="O208" s="76"/>
      <c r="P208" s="205"/>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660</v>
      </c>
      <c r="D209" s="76"/>
      <c r="E209" s="76"/>
      <c r="F209" s="76"/>
      <c r="G209" s="76"/>
      <c r="H209" s="76"/>
      <c r="I209" s="76"/>
      <c r="J209" s="76"/>
      <c r="K209" s="76"/>
      <c r="L209" s="76"/>
      <c r="M209" s="94"/>
      <c r="N209" s="76"/>
      <c r="O209" s="76"/>
      <c r="P209" s="205"/>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661</v>
      </c>
      <c r="D210" s="76"/>
      <c r="E210" s="76"/>
      <c r="F210" s="76"/>
      <c r="G210" s="76"/>
      <c r="H210" s="76"/>
      <c r="I210" s="76"/>
      <c r="J210" s="76"/>
      <c r="K210" s="76"/>
      <c r="L210" s="76"/>
      <c r="M210" s="94"/>
      <c r="N210" s="76"/>
      <c r="O210" s="76"/>
      <c r="P210" s="205"/>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662</v>
      </c>
      <c r="E211" s="76"/>
      <c r="F211" s="76"/>
      <c r="G211" s="76"/>
      <c r="H211" s="76"/>
      <c r="I211" s="76"/>
      <c r="J211" s="76"/>
      <c r="K211" s="76"/>
      <c r="L211" s="76"/>
      <c r="M211" s="94"/>
      <c r="N211" s="76"/>
      <c r="O211" s="76"/>
      <c r="P211" s="205"/>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663</v>
      </c>
      <c r="D212" s="76"/>
      <c r="E212" s="76"/>
      <c r="F212" s="76"/>
      <c r="G212" s="76"/>
      <c r="H212" s="76"/>
      <c r="I212" s="76"/>
      <c r="J212" s="76"/>
      <c r="K212" s="76"/>
      <c r="L212" s="76"/>
      <c r="M212" s="94"/>
      <c r="N212" s="76"/>
      <c r="O212" s="76"/>
      <c r="P212" s="203"/>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664</v>
      </c>
      <c r="D213" s="76"/>
      <c r="E213" s="76"/>
      <c r="F213" s="76"/>
      <c r="G213" s="76"/>
      <c r="H213" s="76"/>
      <c r="I213" s="76"/>
      <c r="J213" s="76"/>
      <c r="K213" s="76"/>
      <c r="L213" s="76"/>
      <c r="M213" s="94"/>
      <c r="N213" s="76"/>
      <c r="O213" s="76"/>
      <c r="P213" s="203"/>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6" t="s">
        <v>859</v>
      </c>
      <c r="D214" s="76"/>
      <c r="E214" s="76"/>
      <c r="F214" s="76"/>
      <c r="G214" s="76"/>
      <c r="H214" s="76"/>
      <c r="I214" s="76"/>
      <c r="J214" s="76"/>
      <c r="K214" s="76"/>
      <c r="L214" s="76"/>
      <c r="M214" s="94"/>
      <c r="N214" s="76"/>
      <c r="O214" s="76"/>
      <c r="P214" s="203"/>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6" t="s">
        <v>1056</v>
      </c>
      <c r="D215" s="76"/>
      <c r="E215" s="76"/>
      <c r="F215" s="76"/>
      <c r="G215" s="76"/>
      <c r="H215" s="76"/>
      <c r="I215" s="76"/>
      <c r="J215" s="76"/>
      <c r="K215" s="76"/>
      <c r="L215" s="76"/>
      <c r="M215" s="94"/>
      <c r="N215" s="76"/>
      <c r="O215" s="76"/>
      <c r="P215" s="203"/>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6" t="s">
        <v>1057</v>
      </c>
      <c r="D216" s="76"/>
      <c r="E216" s="76"/>
      <c r="F216" s="76"/>
      <c r="G216" s="76"/>
      <c r="H216" s="76"/>
      <c r="I216" s="76"/>
      <c r="J216" s="76"/>
      <c r="K216" s="76"/>
      <c r="L216" s="76"/>
      <c r="M216" s="94"/>
      <c r="N216" s="76"/>
      <c r="O216" s="76"/>
      <c r="P216" s="205"/>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665</v>
      </c>
      <c r="D217" s="76"/>
      <c r="E217" s="76"/>
      <c r="F217" s="76"/>
      <c r="G217" s="76"/>
      <c r="H217" s="76"/>
      <c r="I217" s="76"/>
      <c r="J217" s="76"/>
      <c r="K217" s="76"/>
      <c r="L217" s="76"/>
      <c r="M217" s="94"/>
      <c r="N217" s="76"/>
      <c r="O217" s="76"/>
      <c r="P217" s="203"/>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666</v>
      </c>
      <c r="D218" s="76"/>
      <c r="E218" s="76"/>
      <c r="F218" s="76"/>
      <c r="G218" s="76"/>
      <c r="H218" s="76"/>
      <c r="I218" s="76"/>
      <c r="J218" s="76"/>
      <c r="K218" s="76"/>
      <c r="L218" s="76"/>
      <c r="M218" s="94"/>
      <c r="N218" s="76"/>
      <c r="O218" s="76"/>
      <c r="P218" s="203"/>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667</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668</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669</v>
      </c>
    </row>
  </sheetData>
  <sheetProtection password="CCC5" sheet="1" objects="1" scenarios="1" formatColumns="0" formatRows="0" selectLockedCells="1"/>
  <dataConsolidate/>
  <mergeCells count="198">
    <mergeCell ref="DF4:DQ4"/>
    <mergeCell ref="GQ4:GS4"/>
    <mergeCell ref="A5:A7"/>
    <mergeCell ref="B5:B7"/>
    <mergeCell ref="C5:C7"/>
    <mergeCell ref="D5:D7"/>
    <mergeCell ref="E5:E7"/>
    <mergeCell ref="F5:F7"/>
    <mergeCell ref="G5:G7"/>
    <mergeCell ref="H5:H7"/>
    <mergeCell ref="A1:C4"/>
    <mergeCell ref="D1:O1"/>
    <mergeCell ref="GQ1:GS3"/>
    <mergeCell ref="D2:O2"/>
    <mergeCell ref="D3:O3"/>
    <mergeCell ref="D4:O4"/>
    <mergeCell ref="BC4:BH4"/>
    <mergeCell ref="BI4:BV4"/>
    <mergeCell ref="BW4:CK4"/>
    <mergeCell ref="CO4:CZ4"/>
    <mergeCell ref="O5:O7"/>
    <mergeCell ref="P5:P7"/>
    <mergeCell ref="Q5:R5"/>
    <mergeCell ref="S5:S7"/>
    <mergeCell ref="T5:T7"/>
    <mergeCell ref="U5:U7"/>
    <mergeCell ref="I5:I7"/>
    <mergeCell ref="J5:J7"/>
    <mergeCell ref="K5:K7"/>
    <mergeCell ref="L5:L7"/>
    <mergeCell ref="M5:M7"/>
    <mergeCell ref="N5:N7"/>
    <mergeCell ref="AB5:AB7"/>
    <mergeCell ref="Q6:Q7"/>
    <mergeCell ref="R6:R7"/>
    <mergeCell ref="AC5:AC7"/>
    <mergeCell ref="AD5:AD7"/>
    <mergeCell ref="AE5:AE7"/>
    <mergeCell ref="AF5:AF7"/>
    <mergeCell ref="AG5:AM5"/>
    <mergeCell ref="AL6:AL7"/>
    <mergeCell ref="AM6:AM7"/>
    <mergeCell ref="V5:V7"/>
    <mergeCell ref="W5:W7"/>
    <mergeCell ref="X5:X7"/>
    <mergeCell ref="Y5:Y7"/>
    <mergeCell ref="Z5:Z7"/>
    <mergeCell ref="AA5:AA7"/>
    <mergeCell ref="AG6:AG7"/>
    <mergeCell ref="AH6:AH7"/>
    <mergeCell ref="AI6:AI7"/>
    <mergeCell ref="AJ6:AJ7"/>
    <mergeCell ref="AK6:AK7"/>
    <mergeCell ref="AN5:AN7"/>
    <mergeCell ref="AO5:AO7"/>
    <mergeCell ref="AP5:AP7"/>
    <mergeCell ref="AQ5:AQ7"/>
    <mergeCell ref="AR5:AW5"/>
    <mergeCell ref="AX5:BB5"/>
    <mergeCell ref="AR6:AR7"/>
    <mergeCell ref="AS6:AS7"/>
    <mergeCell ref="AT6:AT7"/>
    <mergeCell ref="AU6:AU7"/>
    <mergeCell ref="DE5:DE7"/>
    <mergeCell ref="DF5:DF7"/>
    <mergeCell ref="CL5:CP5"/>
    <mergeCell ref="CQ5:CZ5"/>
    <mergeCell ref="DA5:DA7"/>
    <mergeCell ref="DB5:DB7"/>
    <mergeCell ref="DC5:DC7"/>
    <mergeCell ref="DD5:DD7"/>
    <mergeCell ref="CO6:CO7"/>
    <mergeCell ref="CP6:CP7"/>
    <mergeCell ref="CQ6:CQ7"/>
    <mergeCell ref="CR6:CR7"/>
    <mergeCell ref="CL6:CL7"/>
    <mergeCell ref="CM6:CM7"/>
    <mergeCell ref="CN6:CN7"/>
    <mergeCell ref="CY6:CY7"/>
    <mergeCell ref="CZ6:CZ7"/>
    <mergeCell ref="CS6:CS7"/>
    <mergeCell ref="CT6:CT7"/>
    <mergeCell ref="CU6:CU7"/>
    <mergeCell ref="CV6:CV7"/>
    <mergeCell ref="CW6:CW7"/>
    <mergeCell ref="CX6:CX7"/>
    <mergeCell ref="BC5:BD6"/>
    <mergeCell ref="BE5:BH6"/>
    <mergeCell ref="BI5:BM5"/>
    <mergeCell ref="BN5:BR5"/>
    <mergeCell ref="BS5:BV5"/>
    <mergeCell ref="AV6:AV7"/>
    <mergeCell ref="AW6:AW7"/>
    <mergeCell ref="AX6:AX7"/>
    <mergeCell ref="AY6:AY7"/>
    <mergeCell ref="AZ6:AZ7"/>
    <mergeCell ref="BA6:BA7"/>
    <mergeCell ref="BB6:BB7"/>
    <mergeCell ref="BI6:BI7"/>
    <mergeCell ref="BJ6:BJ7"/>
    <mergeCell ref="BK6:BK7"/>
    <mergeCell ref="BL6:BL7"/>
    <mergeCell ref="BM6:BM7"/>
    <mergeCell ref="GQ5:GQ7"/>
    <mergeCell ref="GR5:GR7"/>
    <mergeCell ref="GS5:GS7"/>
    <mergeCell ref="DG5:DI5"/>
    <mergeCell ref="DJ5:DK5"/>
    <mergeCell ref="DL5:DN5"/>
    <mergeCell ref="DO5:DQ5"/>
    <mergeCell ref="DK6:DK7"/>
    <mergeCell ref="DL6:DL7"/>
    <mergeCell ref="DM6:DM7"/>
    <mergeCell ref="DN6:DN7"/>
    <mergeCell ref="DG6:DG7"/>
    <mergeCell ref="DH6:DH7"/>
    <mergeCell ref="DI6:DI7"/>
    <mergeCell ref="DJ6:DJ7"/>
    <mergeCell ref="DU6:DU7"/>
    <mergeCell ref="DV6:DV7"/>
    <mergeCell ref="DW6:DW7"/>
    <mergeCell ref="DX6:DX7"/>
    <mergeCell ref="DY6:DY7"/>
    <mergeCell ref="DZ6:DZ7"/>
    <mergeCell ref="DO6:DO7"/>
    <mergeCell ref="DP6:DP7"/>
    <mergeCell ref="DQ6:DQ7"/>
    <mergeCell ref="BW5:CK5"/>
    <mergeCell ref="BN6:BN7"/>
    <mergeCell ref="BO6:BO7"/>
    <mergeCell ref="BP6:BP7"/>
    <mergeCell ref="BQ6:BQ7"/>
    <mergeCell ref="BR6:BR7"/>
    <mergeCell ref="BS6:BS7"/>
    <mergeCell ref="BT6:BT7"/>
    <mergeCell ref="BU6:BU7"/>
    <mergeCell ref="BV6:BV7"/>
    <mergeCell ref="BW6:BX7"/>
    <mergeCell ref="CG6:CG7"/>
    <mergeCell ref="CH6:CI7"/>
    <mergeCell ref="CJ6:CK7"/>
    <mergeCell ref="BY6:BY7"/>
    <mergeCell ref="BZ6:CA7"/>
    <mergeCell ref="CB6:CB7"/>
    <mergeCell ref="CC6:CD7"/>
    <mergeCell ref="CE6:CE7"/>
    <mergeCell ref="CF6:CF7"/>
    <mergeCell ref="DR6:DR7"/>
    <mergeCell ref="DS6:DS7"/>
    <mergeCell ref="DT6:DT7"/>
    <mergeCell ref="EG6:EG7"/>
    <mergeCell ref="EH6:EH7"/>
    <mergeCell ref="EI6:EI7"/>
    <mergeCell ref="EJ6:EJ7"/>
    <mergeCell ref="EK6:EK7"/>
    <mergeCell ref="EL6:EL7"/>
    <mergeCell ref="EA6:EA7"/>
    <mergeCell ref="EB6:EB7"/>
    <mergeCell ref="EC6:EC7"/>
    <mergeCell ref="ED6:ED7"/>
    <mergeCell ref="EE6:EE7"/>
    <mergeCell ref="EF6:EF7"/>
    <mergeCell ref="ES6:ES7"/>
    <mergeCell ref="ET6:ET7"/>
    <mergeCell ref="EU6:EU7"/>
    <mergeCell ref="EV6:EV7"/>
    <mergeCell ref="EW6:EW7"/>
    <mergeCell ref="EX6:EX7"/>
    <mergeCell ref="EM6:EM7"/>
    <mergeCell ref="EN6:EN7"/>
    <mergeCell ref="EO6:EO7"/>
    <mergeCell ref="EP6:EP7"/>
    <mergeCell ref="EQ6:EQ7"/>
    <mergeCell ref="ER6:ER7"/>
    <mergeCell ref="FQ6:FQ7"/>
    <mergeCell ref="FR6:FR7"/>
    <mergeCell ref="FS6:FS7"/>
    <mergeCell ref="FT6:FT7"/>
    <mergeCell ref="CL58:CP58"/>
    <mergeCell ref="CL59:CP59"/>
    <mergeCell ref="FK6:FK7"/>
    <mergeCell ref="FL6:FL7"/>
    <mergeCell ref="FM6:FM7"/>
    <mergeCell ref="FN6:FN7"/>
    <mergeCell ref="FO6:FO7"/>
    <mergeCell ref="FP6:FP7"/>
    <mergeCell ref="FE6:FE7"/>
    <mergeCell ref="FF6:FF7"/>
    <mergeCell ref="FG6:FG7"/>
    <mergeCell ref="FH6:FH7"/>
    <mergeCell ref="FI6:FI7"/>
    <mergeCell ref="FJ6:FJ7"/>
    <mergeCell ref="EY6:EY7"/>
    <mergeCell ref="EZ6:EZ7"/>
    <mergeCell ref="FA6:FA7"/>
    <mergeCell ref="FB6:FB7"/>
    <mergeCell ref="FC6:FC7"/>
    <mergeCell ref="FD6:FD7"/>
  </mergeCells>
  <phoneticPr fontId="3" type="noConversion"/>
  <dataValidations xWindow="1283" yWindow="330" count="33">
    <dataValidation type="list" allowBlank="1" showInputMessage="1" showErrorMessage="1" sqref="C8:C57" xr:uid="{00000000-0002-0000-0800-000000000000}">
      <formula1>$C$66:$C$221</formula1>
    </dataValidation>
    <dataValidation type="textLength" operator="equal" allowBlank="1" showErrorMessage="1" errorTitle="請輸入共10碼數字 (不要使用其他任何符號)" error="請輸入共10碼數字 (不要使用其他任何符號)" sqref="AD8:AD57" xr:uid="{00000000-0002-0000-0800-000001000000}">
      <formula1>10</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xr:uid="{00000000-0002-0000-0800-000002000000}">
      <formula1>10</formula1>
    </dataValidation>
    <dataValidation type="list" allowBlank="1" showInputMessage="1" showErrorMessage="1" sqref="B8:B57" xr:uid="{00000000-0002-0000-0800-000003000000}">
      <formula1>$D$66:$D$84</formula1>
    </dataValidation>
    <dataValidation type="list" allowBlank="1" showInputMessage="1" showErrorMessage="1" sqref="P8:P57" xr:uid="{00000000-0002-0000-0800-000004000000}">
      <formula1>$P$66:$P$78</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xr:uid="{00000000-0002-0000-0800-000005000000}"/>
    <dataValidation type="list" allowBlank="1" showInputMessage="1" showErrorMessage="1" sqref="CG8:CG57" xr:uid="{00000000-0002-0000-0800-000006000000}">
      <formula1>$CG$2:$CG$3</formula1>
    </dataValidation>
    <dataValidation type="list" allowBlank="1" showInputMessage="1" showErrorMessage="1" sqref="CC8:CC57" xr:uid="{00000000-0002-0000-0800-000007000000}">
      <formula1>$CC$2:$CC$3</formula1>
    </dataValidation>
    <dataValidation type="list" allowBlank="1" showInputMessage="1" showErrorMessage="1" sqref="BY8:BY57" xr:uid="{00000000-0002-0000-0800-000008000000}">
      <formula1>$BY$2:$BY$3</formula1>
    </dataValidation>
    <dataValidation type="list" allowBlank="1" showInputMessage="1" showErrorMessage="1" sqref="AF8:AF57" xr:uid="{00000000-0002-0000-0800-000009000000}">
      <formula1>$AF$3:$AF$4</formula1>
    </dataValidation>
    <dataValidation type="list" allowBlank="1" showInputMessage="1" showErrorMessage="1" sqref="BC8:BC57" xr:uid="{00000000-0002-0000-0800-00000A000000}">
      <formula1>$A$67:$A$102</formula1>
    </dataValidation>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xr:uid="{00000000-0002-0000-0800-00000B000000}"/>
    <dataValidation allowBlank="1" showInputMessage="1" showErrorMessage="1" promptTitle="提醒！" prompt="戶籍地址中如有里、鄰、巷、弄等皆需填入，謝謝！" sqref="O8:O57" xr:uid="{00000000-0002-0000-0800-00000C000000}"/>
    <dataValidation type="list" allowBlank="1" showInputMessage="1" showErrorMessage="1" sqref="FJ8:FJ57" xr:uid="{00000000-0002-0000-0800-00000D000000}">
      <formula1>"已提交-附件七,已提交-附件八,已提交-附件九,無須提交,已補件"</formula1>
    </dataValidation>
    <dataValidation allowBlank="1" showInputMessage="1" showErrorMessage="1" promptTitle="提醒！" prompt="民國年加1911即轉換為西元年。例如：中華民國95年+1911=西元2006年，民國95年3月15日，請輸入2006/3/15_x000a_" sqref="M8:M57" xr:uid="{00000000-0002-0000-0800-00000E000000}"/>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xr:uid="{00000000-0002-0000-0800-00000F000000}">
      <formula1>"低收入戶子女,特殊境遇家庭之子女,中低收入戶子女,中低收入身障學生或身障人士子女,弱勢家庭兒少,弱勢家庭子女,弱勢家庭身障學生或身障人士子女"</formula1>
    </dataValidation>
    <dataValidation type="list" allowBlank="1" showInputMessage="1" showErrorMessage="1" sqref="FM8:FM59 FK8:FL57 EX8:FI57" xr:uid="{00000000-0002-0000-0800-000010000000}">
      <formula1>"已提交,未提交,無須提交,已補件"</formula1>
    </dataValidation>
    <dataValidation type="list" allowBlank="1" showInputMessage="1" showErrorMessage="1" promptTitle="提醒！" prompt="請下拉點選" sqref="FN8:FU57 GP8:GP57 FY8:GN57" xr:uid="{00000000-0002-0000-0800-000011000000}">
      <formula1>"已提交,未提交,已補件"</formula1>
    </dataValidation>
    <dataValidation allowBlank="1" showInputMessage="1" showErrorMessage="1" promptTitle="提醒！" prompt="※自簽名合格者清冊起至匯款助獎學金前，請勿更改姓名及帳戶資料，否則將取消該筆助獎學金。" sqref="CO8:DN57" xr:uid="{00000000-0002-0000-0800-000012000000}"/>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xr:uid="{00000000-0002-0000-0800-000013000000}"/>
    <dataValidation allowBlank="1" showInputMessage="1" showErrorMessage="1" promptTitle="提醒！" prompt="非每學期開放申請。請配合敝基金會公文行之。_x000a_※依照所得稅法，列入個人其他所得，開立扣繳憑單。" sqref="CU6" xr:uid="{00000000-0002-0000-0800-000014000000}"/>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xr:uid="{00000000-0002-0000-0800-000015000000}">
      <formula1>14</formula1>
    </dataValidation>
    <dataValidation allowBlank="1" showErrorMessage="1" sqref="T48:W53 T18:W23 T28:W33 T38:W43 T8:W13 AE8 Y8:AC8" xr:uid="{00000000-0002-0000-0800-000016000000}"/>
    <dataValidation allowBlank="1" showInputMessage="1" showErrorMessage="1" promptTitle="提醒！" prompt="※請填列「助學金申請截止日往前推算一年內」取得之技術士證照。_x000a_" sqref="BH8:BH57 BE8:BF57" xr:uid="{00000000-0002-0000-0800-000017000000}"/>
    <dataValidation type="list" allowBlank="1" showInputMessage="1" showErrorMessage="1" promptTitle="提醒！" prompt="※請填列「助學金申請截止日往前推算一年內」取得之技術士證照。_x000a_" sqref="BG8:BG57" xr:uid="{00000000-0002-0000-0800-000018000000}">
      <formula1>"甲級,乙級,丙級"</formula1>
    </dataValidation>
    <dataValidation allowBlank="1" showInputMessage="1" showErrorMessage="1" promptTitle="提醒！" prompt="請填入該生領取此筆助獎學金之班級或班別。" sqref="J8:J57" xr:uid="{00000000-0002-0000-0800-000019000000}"/>
    <dataValidation type="custom" imeMode="on" operator="equal" allowBlank="1" showInputMessage="1" showErrorMessage="1" errorTitle="請訂正" error="請填入1個英文字母加9個數字" promptTitle="提醒！" prompt="請填入該生身分證字號(1個大寫英文字母加9個數字)" sqref="L8:L57" xr:uid="{00000000-0002-0000-0800-00001A000000}">
      <formula1>AND(CODE(LEFT(L8))&lt;91,CODE(LEFT(L8))&gt;64,ISNUMBER(--RIGHT(L8,9)),LEN(L8)=10)</formula1>
    </dataValidation>
    <dataValidation type="list" imeMode="on" allowBlank="1" showInputMessage="1" showErrorMessage="1" errorTitle="提醒！" error="請填入該生領取此筆助獎學金之年級。" promptTitle="注意！" prompt="請下拉點選申請學生【領取此筆助獎學金】之級別。" sqref="E8:E57" xr:uid="{00000000-0002-0000-0800-00001B000000}">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I8:I57" xr:uid="{00000000-0002-0000-0800-00001C000000}">
      <formula1>"1,2,3,4,5,6,7,8,9"</formula1>
    </dataValidation>
    <dataValidation type="list" allowBlank="1" showInputMessage="1" showErrorMessage="1" promptTitle="提醒!" prompt="請下拉點選。" sqref="Q8:Q57" xr:uid="{00000000-0002-0000-0800-00001D000000}">
      <formula1>"1：租屋,2：自有房屋,3：借住親友家"</formula1>
    </dataValidation>
    <dataValidation type="list" allowBlank="1" showInputMessage="1" showErrorMessage="1" promptTitle="提醒!" prompt="請下拉點選。" sqref="S8:S57" xr:uid="{00000000-0002-0000-0800-00001E000000}">
      <formula1>"M,F"</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xr:uid="{00000000-0002-0000-0800-00001F000000}"/>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xr:uid="{00000000-0002-0000-0800-000020000000}">
      <formula1>"新生,舊生"</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具名範圍</vt:lpstr>
      </vt:variant>
      <vt:variant>
        <vt:i4>19</vt:i4>
      </vt:variant>
    </vt:vector>
  </HeadingPairs>
  <TitlesOfParts>
    <vt:vector size="86" baseType="lpstr">
      <vt:lpstr>畢業生追蹤表填寫範例</vt:lpstr>
      <vt:lpstr>114-2領取文具清冊(已保護儲存格)</vt:lpstr>
      <vt:lpstr>114-1領取文具清冊(已保護儲存格)</vt:lpstr>
      <vt:lpstr>高中職大學-簡易填寫、列印、上傳步驟</vt:lpstr>
      <vt:lpstr>114-2學生領取匯款現金表(已保護儲存格，僅T、U欄可填)</vt:lpstr>
      <vt:lpstr>114-2合格者清冊(已保護儲存格)</vt:lpstr>
      <vt:lpstr>114-1合格者清冊(已保護儲存格)</vt:lpstr>
      <vt:lpstr>114-1學生領取匯款現金表(已保護儲存格，僅T、U欄可填)</vt:lpstr>
      <vt:lpstr>114-2申請總表(連結114-1)</vt:lpstr>
      <vt:lpstr>步驟1. 先填【114-1申請總表】第8列之B欄至CN欄</vt:lpstr>
      <vt:lpstr>步驟2. 再填A至M欄【編號 No1.家庭成員】</vt:lpstr>
      <vt:lpstr>步驟3.【申請書、存摺切結書】A4列印P1至P5，並簽名</vt:lpstr>
      <vt:lpstr>(附件四)愛的擁抱學習單同意書A4列印</vt:lpstr>
      <vt:lpstr>(附件四之一)感恩互助單同意書A4列印</vt:lpstr>
      <vt:lpstr>(附件四之二)期許改變單同意書A4列印</vt:lpstr>
      <vt:lpstr>(附件四之三)提供自我專長相關資料之同意書A4列印</vt:lpstr>
      <vt:lpstr>國中小(附件四之四)筆記歸納整理著作轉讓同意書</vt:lpstr>
      <vt:lpstr>(附件五)國中、國小學生良好學習習慣評量表</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'(附件四)愛的擁抱學習單同意書A4列印'!Print_Area</vt:lpstr>
      <vt:lpstr>'(附件四之一)感恩互助單同意書A4列印'!Print_Area</vt:lpstr>
      <vt:lpstr>'(附件四之二)期許改變單同意書A4列印'!Print_Area</vt:lpstr>
      <vt:lpstr>'(附件四之三)提供自我專長相關資料之同意書A4列印'!Print_Area</vt:lpstr>
      <vt:lpstr>'114-1合格者清冊(已保護儲存格)'!Print_Area</vt:lpstr>
      <vt:lpstr>'114-1領取文具清冊(已保護儲存格)'!Print_Area</vt:lpstr>
      <vt:lpstr>'114-1學生領取匯款現金表(已保護儲存格，僅T、U欄可填)'!Print_Area</vt:lpstr>
      <vt:lpstr>'114-2合格者清冊(已保護儲存格)'!Print_Area</vt:lpstr>
      <vt:lpstr>'114-2領取文具清冊(已保護儲存格)'!Print_Area</vt:lpstr>
      <vt:lpstr>'114-2學生領取匯款現金表(已保護儲存格，僅T、U欄可填)'!Print_Area</vt:lpstr>
      <vt:lpstr>'步驟2. 再填A至M欄【編號 No1.家庭成員】'!Print_Area</vt:lpstr>
      <vt:lpstr>'國中小(附件四之四)筆記歸納整理著作轉讓同意書'!Print_Area</vt:lpstr>
      <vt:lpstr>'編號 No2.家庭成員(對照申請總表編號2學生)'!Print_Area</vt:lpstr>
      <vt:lpstr>'114-1合格者清冊(已保護儲存格)'!Print_Titles</vt:lpstr>
      <vt:lpstr>'114-1領取文具清冊(已保護儲存格)'!Print_Titles</vt:lpstr>
      <vt:lpstr>'114-1學生領取匯款現金表(已保護儲存格，僅T、U欄可填)'!Print_Titles</vt:lpstr>
      <vt:lpstr>'114-2合格者清冊(已保護儲存格)'!Print_Titles</vt:lpstr>
      <vt:lpstr>'114-2領取文具清冊(已保護儲存格)'!Print_Titles</vt:lpstr>
      <vt:lpstr>'114-2學生領取匯款現金表(已保護儲存格，僅T、U欄可填)'!Print_Titles</vt:lpstr>
    </vt:vector>
  </TitlesOfParts>
  <Company>GuangYuanCharity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彰師大何淑芬自創 113.2月修訂</cp:lastModifiedBy>
  <cp:lastPrinted>2024-09-16T03:04:53Z</cp:lastPrinted>
  <dcterms:created xsi:type="dcterms:W3CDTF">2018-10-18T06:40:37Z</dcterms:created>
  <dcterms:modified xsi:type="dcterms:W3CDTF">2025-04-08T04:52:23Z</dcterms:modified>
</cp:coreProperties>
</file>